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545" activeTab="0"/>
  </bookViews>
  <sheets>
    <sheet name="Istruzioni per l'uso" sheetId="1" r:id="rId1"/>
    <sheet name="Sezione 1" sheetId="2" r:id="rId2"/>
    <sheet name="Sezione 2" sheetId="3" r:id="rId3"/>
    <sheet name="Sezione 3" sheetId="4" r:id="rId4"/>
  </sheets>
  <definedNames>
    <definedName name="_xlnm.Print_Area" localSheetId="0">'Istruzioni per l''uso'!$A$1:$J$78</definedName>
    <definedName name="_xlnm.Print_Area" localSheetId="1">'Sezione 1'!$A$1:$H$36</definedName>
    <definedName name="_xlnm.Print_Area" localSheetId="2">'Sezione 2'!$A$1:$J$44</definedName>
    <definedName name="_xlnm.Print_Area" localSheetId="3">'Sezione 3'!$A$1:$I$29</definedName>
  </definedNames>
  <calcPr fullCalcOnLoad="1"/>
</workbook>
</file>

<file path=xl/sharedStrings.xml><?xml version="1.0" encoding="utf-8"?>
<sst xmlns="http://schemas.openxmlformats.org/spreadsheetml/2006/main" count="188" uniqueCount="142">
  <si>
    <t>n.</t>
  </si>
  <si>
    <t>numeri</t>
  </si>
  <si>
    <t>A</t>
  </si>
  <si>
    <t>B</t>
  </si>
  <si>
    <t>D</t>
  </si>
  <si>
    <t>Ti</t>
  </si>
  <si>
    <t>1° giorno</t>
  </si>
  <si>
    <t>2° giorno</t>
  </si>
  <si>
    <t>3° giorno</t>
  </si>
  <si>
    <t>4° giorno</t>
  </si>
  <si>
    <t>5° giorno</t>
  </si>
  <si>
    <t>6° giorno</t>
  </si>
  <si>
    <t>Campionamento</t>
  </si>
  <si>
    <t>misurato</t>
  </si>
  <si>
    <t xml:space="preserve">ISTITUTO SUPERIORE PER LA PREVENZIONE </t>
  </si>
  <si>
    <t>E LA SICUREZZA DEL LAVORO</t>
  </si>
  <si>
    <t>Sezione 2</t>
  </si>
  <si>
    <t>ISTITUTO SUPERIORE PER LA PREVENZIONE</t>
  </si>
  <si>
    <t>Linee Guida per la valutazione del rischio rumore negli ambienti di lavoro</t>
  </si>
  <si>
    <t xml:space="preserve">Sezione 2 </t>
  </si>
  <si>
    <t>Sezione 1</t>
  </si>
  <si>
    <t xml:space="preserve">Sezione 3 </t>
  </si>
  <si>
    <t>media ar.</t>
  </si>
  <si>
    <t>inc.v.m.</t>
  </si>
  <si>
    <r>
      <t>L</t>
    </r>
    <r>
      <rPr>
        <b/>
        <vertAlign val="subscript"/>
        <sz val="12"/>
        <rFont val="Arial"/>
        <family val="2"/>
      </rPr>
      <t>Aeq,Ti</t>
    </r>
  </si>
  <si>
    <r>
      <t>e</t>
    </r>
    <r>
      <rPr>
        <b/>
        <sz val="12"/>
        <rFont val="Arial"/>
        <family val="2"/>
      </rPr>
      <t xml:space="preserve"> (L</t>
    </r>
    <r>
      <rPr>
        <b/>
        <vertAlign val="subscript"/>
        <sz val="12"/>
        <rFont val="Arial"/>
        <family val="2"/>
      </rPr>
      <t>EP,d</t>
    </r>
    <r>
      <rPr>
        <b/>
        <sz val="12"/>
        <rFont val="Arial"/>
        <family val="2"/>
      </rPr>
      <t>)</t>
    </r>
  </si>
  <si>
    <t>dB</t>
  </si>
  <si>
    <t>7° giorno</t>
  </si>
  <si>
    <t>C</t>
  </si>
  <si>
    <t>E</t>
  </si>
  <si>
    <t>Inserito</t>
  </si>
  <si>
    <t>Calcolato aut.</t>
  </si>
  <si>
    <r>
      <t xml:space="preserve">Utilizza </t>
    </r>
    <r>
      <rPr>
        <b/>
        <sz val="18"/>
        <rFont val="Symbol"/>
        <family val="1"/>
      </rPr>
      <t>e</t>
    </r>
    <r>
      <rPr>
        <b/>
        <sz val="11"/>
        <rFont val="Arial"/>
        <family val="2"/>
      </rPr>
      <t xml:space="preserve"> (Ti) = 0</t>
    </r>
  </si>
  <si>
    <r>
      <t>e</t>
    </r>
    <r>
      <rPr>
        <b/>
        <sz val="10"/>
        <rFont val="Symbol"/>
        <family val="1"/>
      </rPr>
      <t xml:space="preserve"> (</t>
    </r>
    <r>
      <rPr>
        <b/>
        <sz val="10"/>
        <rFont val="Arial"/>
        <family val="0"/>
      </rPr>
      <t>Ti)</t>
    </r>
  </si>
  <si>
    <r>
      <t>e</t>
    </r>
    <r>
      <rPr>
        <b/>
        <sz val="10"/>
        <rFont val="Symbol"/>
        <family val="1"/>
      </rPr>
      <t xml:space="preserve"> (</t>
    </r>
    <r>
      <rPr>
        <b/>
        <sz val="10"/>
        <rFont val="Arial"/>
        <family val="0"/>
      </rPr>
      <t xml:space="preserve">Ti) </t>
    </r>
  </si>
  <si>
    <t>LAeq</t>
  </si>
  <si>
    <t>incertezza</t>
  </si>
  <si>
    <t>minuti</t>
  </si>
  <si>
    <t xml:space="preserve">Sezione 1 </t>
  </si>
  <si>
    <t xml:space="preserve"> -Istruzioni per l'uso -</t>
  </si>
  <si>
    <r>
      <t>L</t>
    </r>
    <r>
      <rPr>
        <b/>
        <sz val="8"/>
        <rFont val="Arial"/>
        <family val="2"/>
      </rPr>
      <t>EP</t>
    </r>
    <r>
      <rPr>
        <b/>
        <sz val="14"/>
        <rFont val="Arial"/>
        <family val="2"/>
      </rPr>
      <t>,</t>
    </r>
    <r>
      <rPr>
        <b/>
        <sz val="8"/>
        <rFont val="Arial"/>
        <family val="2"/>
      </rPr>
      <t>w</t>
    </r>
    <r>
      <rPr>
        <b/>
        <sz val="14"/>
        <rFont val="Arial"/>
        <family val="2"/>
      </rPr>
      <t xml:space="preserve"> =</t>
    </r>
  </si>
  <si>
    <t>dev. st.</t>
  </si>
  <si>
    <r>
      <t>e</t>
    </r>
    <r>
      <rPr>
        <b/>
        <sz val="12"/>
        <rFont val="Arial"/>
        <family val="2"/>
      </rPr>
      <t xml:space="preserve"> (L</t>
    </r>
    <r>
      <rPr>
        <b/>
        <vertAlign val="subscript"/>
        <sz val="12"/>
        <rFont val="Arial"/>
        <family val="2"/>
      </rPr>
      <t>EP,w</t>
    </r>
    <r>
      <rPr>
        <b/>
        <sz val="12"/>
        <rFont val="Arial"/>
        <family val="2"/>
      </rPr>
      <t>)</t>
    </r>
  </si>
  <si>
    <t>energia</t>
  </si>
  <si>
    <t>1° term - up</t>
  </si>
  <si>
    <t>down</t>
  </si>
  <si>
    <t>2° term -up</t>
  </si>
  <si>
    <t>somme</t>
  </si>
  <si>
    <t>calcolo Lep,d</t>
  </si>
  <si>
    <t>Lep,d</t>
  </si>
  <si>
    <r>
      <t>L</t>
    </r>
    <r>
      <rPr>
        <b/>
        <sz val="8"/>
        <rFont val="Arial"/>
        <family val="2"/>
      </rPr>
      <t>EP</t>
    </r>
    <r>
      <rPr>
        <b/>
        <sz val="12"/>
        <rFont val="Arial"/>
        <family val="2"/>
      </rPr>
      <t>,</t>
    </r>
    <r>
      <rPr>
        <b/>
        <sz val="8"/>
        <rFont val="Arial"/>
        <family val="2"/>
      </rPr>
      <t>d</t>
    </r>
  </si>
  <si>
    <t>calcolo Lep,w</t>
  </si>
  <si>
    <t>Lep,w</t>
  </si>
  <si>
    <t>eps(Lep,w)</t>
  </si>
  <si>
    <t>calcolo eps(Lep,w)</t>
  </si>
  <si>
    <t>calcolo eps(Lep,d)</t>
  </si>
  <si>
    <t>eps(LEP,d)</t>
  </si>
  <si>
    <t>2°termp-up</t>
  </si>
  <si>
    <t>opzione 2</t>
  </si>
  <si>
    <t>opzione 1</t>
  </si>
  <si>
    <t>zero</t>
  </si>
  <si>
    <t>operat</t>
  </si>
  <si>
    <t>calcolato</t>
  </si>
  <si>
    <t>auto</t>
  </si>
  <si>
    <t>corr</t>
  </si>
  <si>
    <t>Questo file di calcolo delle incertezze di misura è organizzato in tre sezioni :</t>
  </si>
  <si>
    <t xml:space="preserve">incertezza   </t>
  </si>
  <si>
    <t>valori</t>
  </si>
  <si>
    <t>Sezione 3</t>
  </si>
  <si>
    <t>scegli e (Ti)</t>
  </si>
  <si>
    <r>
      <t>L</t>
    </r>
    <r>
      <rPr>
        <b/>
        <vertAlign val="subscript"/>
        <sz val="12"/>
        <rFont val="Arial"/>
        <family val="2"/>
      </rPr>
      <t xml:space="preserve">Aeq,Ti - </t>
    </r>
    <r>
      <rPr>
        <b/>
        <sz val="12"/>
        <rFont val="Arial"/>
        <family val="2"/>
      </rPr>
      <t xml:space="preserve">dB(A) </t>
    </r>
  </si>
  <si>
    <r>
      <t>L</t>
    </r>
    <r>
      <rPr>
        <b/>
        <vertAlign val="subscript"/>
        <sz val="16"/>
        <rFont val="Arial"/>
        <family val="2"/>
      </rPr>
      <t>Aeq,Ti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   </t>
    </r>
    <r>
      <rPr>
        <b/>
        <sz val="12"/>
        <rFont val="Arial"/>
        <family val="2"/>
      </rPr>
      <t xml:space="preserve"> Livello equivalente </t>
    </r>
  </si>
  <si>
    <r>
      <t>e</t>
    </r>
    <r>
      <rPr>
        <b/>
        <vertAlign val="subscript"/>
        <sz val="16"/>
        <rFont val="Arial"/>
        <family val="2"/>
      </rPr>
      <t>(</t>
    </r>
    <r>
      <rPr>
        <b/>
        <vertAlign val="subscript"/>
        <sz val="18"/>
        <rFont val="Arial"/>
        <family val="2"/>
      </rPr>
      <t>L</t>
    </r>
    <r>
      <rPr>
        <b/>
        <vertAlign val="subscript"/>
        <sz val="14"/>
        <rFont val="Arial"/>
        <family val="2"/>
      </rPr>
      <t>Aeq,Ti</t>
    </r>
    <r>
      <rPr>
        <b/>
        <vertAlign val="subscript"/>
        <sz val="16"/>
        <rFont val="Arial"/>
        <family val="2"/>
      </rPr>
      <t>)</t>
    </r>
    <r>
      <rPr>
        <b/>
        <vertAlign val="subscript"/>
        <sz val="18"/>
        <rFont val="Arial"/>
        <family val="2"/>
      </rPr>
      <t xml:space="preserve"> </t>
    </r>
    <r>
      <rPr>
        <b/>
        <sz val="12"/>
        <rFont val="Arial"/>
        <family val="2"/>
      </rPr>
      <t xml:space="preserve"> Incertezza totale sul livello equivalente</t>
    </r>
  </si>
  <si>
    <t>dB(A)</t>
  </si>
  <si>
    <t>associata ( Linee Guida - Allegato 2 § 5 )</t>
  </si>
  <si>
    <t>Te</t>
  </si>
  <si>
    <r>
      <t>L</t>
    </r>
    <r>
      <rPr>
        <b/>
        <vertAlign val="subscript"/>
        <sz val="12"/>
        <rFont val="Arial"/>
        <family val="2"/>
      </rPr>
      <t>EP,d</t>
    </r>
  </si>
  <si>
    <r>
      <t xml:space="preserve">Utilizza </t>
    </r>
    <r>
      <rPr>
        <b/>
        <sz val="18"/>
        <rFont val="Symbol"/>
        <family val="1"/>
      </rPr>
      <t>e</t>
    </r>
    <r>
      <rPr>
        <b/>
        <sz val="11"/>
        <rFont val="Arial"/>
        <family val="2"/>
      </rPr>
      <t xml:space="preserve"> (Ti) calcolato in modo automatico</t>
    </r>
  </si>
  <si>
    <t>associata ( Linee Guida - Allegato 2 § 5 ).</t>
  </si>
  <si>
    <r>
      <t>Calcolo del livello di esposizione personale giornaliero L</t>
    </r>
    <r>
      <rPr>
        <b/>
        <vertAlign val="subscript"/>
        <sz val="8"/>
        <rFont val="Arial"/>
        <family val="2"/>
      </rPr>
      <t>EP</t>
    </r>
    <r>
      <rPr>
        <b/>
        <vertAlign val="subscript"/>
        <sz val="10"/>
        <rFont val="Arial"/>
        <family val="2"/>
      </rPr>
      <t xml:space="preserve">,d </t>
    </r>
    <r>
      <rPr>
        <b/>
        <sz val="10"/>
        <rFont val="Arial"/>
        <family val="2"/>
      </rPr>
      <t>e dell'incertezza associata.</t>
    </r>
  </si>
  <si>
    <t>(Linee Guida - Allegato 2 § 5 )</t>
  </si>
  <si>
    <r>
      <t xml:space="preserve">durata </t>
    </r>
    <r>
      <rPr>
        <b/>
        <sz val="10"/>
        <rFont val="Arial"/>
        <family val="2"/>
      </rPr>
      <t>Ti</t>
    </r>
    <r>
      <rPr>
        <sz val="10"/>
        <rFont val="Arial"/>
        <family val="0"/>
      </rPr>
      <t>, effettuate in una qualsiasi postazione di lavoro.</t>
    </r>
  </si>
  <si>
    <r>
      <t>Nella colonna</t>
    </r>
    <r>
      <rPr>
        <b/>
        <sz val="10"/>
        <rFont val="Arial"/>
        <family val="2"/>
      </rPr>
      <t xml:space="preserve"> C</t>
    </r>
    <r>
      <rPr>
        <sz val="10"/>
        <rFont val="Arial"/>
        <family val="0"/>
      </rPr>
      <t xml:space="preserve"> vanno inseriti i tempi di esposizione dichiarati </t>
    </r>
    <r>
      <rPr>
        <b/>
        <sz val="10"/>
        <rFont val="Arial"/>
        <family val="2"/>
      </rPr>
      <t>Ti</t>
    </r>
    <r>
      <rPr>
        <sz val="10"/>
        <rFont val="Arial"/>
        <family val="0"/>
      </rPr>
      <t>.</t>
    </r>
  </si>
  <si>
    <r>
      <t>corrispondente a "</t>
    </r>
    <r>
      <rPr>
        <b/>
        <sz val="10"/>
        <rFont val="Arial"/>
        <family val="0"/>
      </rPr>
      <t xml:space="preserve">Utilizza </t>
    </r>
    <r>
      <rPr>
        <b/>
        <sz val="18"/>
        <rFont val="Symbol"/>
        <family val="1"/>
      </rPr>
      <t>e</t>
    </r>
    <r>
      <rPr>
        <b/>
        <sz val="10"/>
        <rFont val="Arial"/>
        <family val="0"/>
      </rPr>
      <t>(Ti) = 0</t>
    </r>
    <r>
      <rPr>
        <sz val="10"/>
        <rFont val="Arial"/>
        <family val="0"/>
      </rPr>
      <t>"</t>
    </r>
  </si>
  <si>
    <t>( Linee Guida - Allegato 2 § 5 )</t>
  </si>
  <si>
    <r>
      <t>Sezione 2</t>
    </r>
    <r>
      <rPr>
        <sz val="10"/>
        <rFont val="Arial"/>
        <family val="0"/>
      </rPr>
      <t>.</t>
    </r>
  </si>
  <si>
    <r>
      <t>a)</t>
    </r>
    <r>
      <rPr>
        <sz val="10"/>
        <rFont val="Arial"/>
        <family val="0"/>
      </rPr>
      <t xml:space="preserve"> Per calcolare le incertezze sulla base di valori stimati dall'operatore, inserirli nella colonna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 e digitare </t>
    </r>
  </si>
  <si>
    <r>
      <t>c)</t>
    </r>
    <r>
      <rPr>
        <sz val="10"/>
        <rFont val="Arial"/>
        <family val="0"/>
      </rPr>
      <t xml:space="preserve"> Se si vogliono ignorare le incertezze sui tempi di esposizione </t>
    </r>
    <r>
      <rPr>
        <b/>
        <sz val="10"/>
        <rFont val="Arial"/>
        <family val="2"/>
      </rPr>
      <t>Ti</t>
    </r>
    <r>
      <rPr>
        <sz val="10"/>
        <rFont val="Arial"/>
        <family val="0"/>
      </rPr>
      <t>, indicare "</t>
    </r>
    <r>
      <rPr>
        <b/>
        <sz val="10"/>
        <rFont val="Arial"/>
        <family val="2"/>
      </rPr>
      <t>SI</t>
    </r>
    <r>
      <rPr>
        <sz val="10"/>
        <rFont val="Arial"/>
        <family val="0"/>
      </rPr>
      <t xml:space="preserve">" nella casella </t>
    </r>
  </si>
  <si>
    <r>
      <t>b)</t>
    </r>
    <r>
      <rPr>
        <sz val="10"/>
        <rFont val="Arial"/>
        <family val="0"/>
      </rPr>
      <t xml:space="preserve"> Per calcolare automaticamente le incertezze, indicare "</t>
    </r>
    <r>
      <rPr>
        <b/>
        <sz val="10"/>
        <rFont val="Arial"/>
        <family val="2"/>
      </rPr>
      <t>SI</t>
    </r>
    <r>
      <rPr>
        <sz val="10"/>
        <rFont val="Arial"/>
        <family val="0"/>
      </rPr>
      <t>" nella casella corrispondente a</t>
    </r>
  </si>
  <si>
    <r>
      <t xml:space="preserve">Nella colonna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della tabella vanno inseriti i valori di </t>
    </r>
    <r>
      <rPr>
        <b/>
        <sz val="10"/>
        <rFont val="Arial"/>
        <family val="2"/>
      </rPr>
      <t>L</t>
    </r>
    <r>
      <rPr>
        <b/>
        <vertAlign val="subscript"/>
        <sz val="10"/>
        <rFont val="Arial"/>
        <family val="2"/>
      </rPr>
      <t xml:space="preserve">EP,d </t>
    </r>
    <r>
      <rPr>
        <sz val="10"/>
        <rFont val="Arial"/>
        <family val="2"/>
      </rPr>
      <t xml:space="preserve">calcolati </t>
    </r>
    <r>
      <rPr>
        <sz val="10"/>
        <rFont val="Arial"/>
        <family val="0"/>
      </rPr>
      <t>per ciascuno dei giorni costituenti</t>
    </r>
  </si>
  <si>
    <r>
      <t>Calcolo del livello di esposizione personale settimanale L</t>
    </r>
    <r>
      <rPr>
        <b/>
        <vertAlign val="subscript"/>
        <sz val="8"/>
        <rFont val="Arial"/>
        <family val="2"/>
      </rPr>
      <t>EP</t>
    </r>
    <r>
      <rPr>
        <b/>
        <vertAlign val="subscript"/>
        <sz val="10"/>
        <rFont val="Arial"/>
        <family val="2"/>
      </rPr>
      <t xml:space="preserve">,w </t>
    </r>
    <r>
      <rPr>
        <b/>
        <sz val="10"/>
        <rFont val="Arial"/>
        <family val="2"/>
      </rPr>
      <t xml:space="preserve">e dell'incertezza associata. </t>
    </r>
  </si>
  <si>
    <r>
      <t>a)</t>
    </r>
    <r>
      <rPr>
        <sz val="10"/>
        <rFont val="Arial"/>
        <family val="0"/>
      </rPr>
      <t xml:space="preserve"> Il livello  equivalente </t>
    </r>
    <r>
      <rPr>
        <b/>
        <sz val="10"/>
        <rFont val="Arial"/>
        <family val="2"/>
      </rPr>
      <t>L</t>
    </r>
    <r>
      <rPr>
        <b/>
        <vertAlign val="subscript"/>
        <sz val="10"/>
        <rFont val="Arial"/>
        <family val="2"/>
      </rPr>
      <t>Aeq,Ti</t>
    </r>
    <r>
      <rPr>
        <sz val="10"/>
        <rFont val="Arial"/>
        <family val="0"/>
      </rPr>
      <t xml:space="preserve"> </t>
    </r>
  </si>
  <si>
    <r>
      <t>b)</t>
    </r>
    <r>
      <rPr>
        <sz val="10"/>
        <rFont val="Arial"/>
        <family val="0"/>
      </rPr>
      <t xml:space="preserve"> I'incertezza totale sul livello equivalente </t>
    </r>
    <r>
      <rPr>
        <b/>
        <sz val="18"/>
        <rFont val="Symbol"/>
        <family val="1"/>
      </rPr>
      <t>e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>L</t>
    </r>
    <r>
      <rPr>
        <b/>
        <vertAlign val="subscript"/>
        <sz val="9"/>
        <rFont val="Arial"/>
        <family val="2"/>
      </rPr>
      <t>Aeq, Ti</t>
    </r>
    <r>
      <rPr>
        <b/>
        <sz val="10"/>
        <rFont val="Arial"/>
        <family val="2"/>
      </rPr>
      <t xml:space="preserve">) </t>
    </r>
  </si>
  <si>
    <t>Saranno calcolati automaticamente :</t>
  </si>
  <si>
    <t>Valutazione delle incertezze di misura ( Linee Guida - Allegato 2 )</t>
  </si>
  <si>
    <t xml:space="preserve">Calcolo del livello equivalente e della incertezza associata, relativo ad un ciclo </t>
  </si>
  <si>
    <t xml:space="preserve">lavorativo di durata Ti, in una qualsiasi postazione di lavoro. </t>
  </si>
  <si>
    <r>
      <t xml:space="preserve">Nella colonna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della tabella vanno inseriti i valori delle misure, relative ad un ciclo lavorativo di  </t>
    </r>
  </si>
  <si>
    <t>(Linee Guida - Allegato 2 § 3.1 )</t>
  </si>
  <si>
    <r>
      <t>"</t>
    </r>
    <r>
      <rPr>
        <b/>
        <sz val="10"/>
        <rFont val="Arial"/>
        <family val="2"/>
      </rPr>
      <t>SI</t>
    </r>
    <r>
      <rPr>
        <sz val="10"/>
        <rFont val="Arial"/>
        <family val="0"/>
      </rPr>
      <t>" nella casella corrispondente a "</t>
    </r>
    <r>
      <rPr>
        <b/>
        <sz val="10"/>
        <rFont val="Arial"/>
        <family val="0"/>
      </rPr>
      <t xml:space="preserve">Utilizza </t>
    </r>
    <r>
      <rPr>
        <b/>
        <sz val="18"/>
        <rFont val="Symbol"/>
        <family val="1"/>
      </rPr>
      <t>e</t>
    </r>
    <r>
      <rPr>
        <b/>
        <sz val="10"/>
        <rFont val="Arial"/>
        <family val="0"/>
      </rPr>
      <t>(Ti) inserito nella colonna E della tabella</t>
    </r>
    <r>
      <rPr>
        <sz val="10"/>
        <rFont val="Arial"/>
        <family val="0"/>
      </rPr>
      <t>".</t>
    </r>
  </si>
  <si>
    <r>
      <t>"</t>
    </r>
    <r>
      <rPr>
        <b/>
        <sz val="10"/>
        <rFont val="Arial"/>
        <family val="0"/>
      </rPr>
      <t xml:space="preserve">Utilizza </t>
    </r>
    <r>
      <rPr>
        <b/>
        <sz val="18"/>
        <rFont val="Symbol"/>
        <family val="1"/>
      </rPr>
      <t>e</t>
    </r>
    <r>
      <rPr>
        <b/>
        <sz val="10"/>
        <rFont val="Arial"/>
        <family val="0"/>
      </rPr>
      <t>(Ti) calcolata in modo automatico</t>
    </r>
    <r>
      <rPr>
        <sz val="10"/>
        <rFont val="Arial"/>
        <family val="0"/>
      </rPr>
      <t>".</t>
    </r>
  </si>
  <si>
    <t xml:space="preserve"> Segue - Istruzioni per l'uso -</t>
  </si>
  <si>
    <t>Segue ./.</t>
  </si>
  <si>
    <r>
      <t>Utilizza</t>
    </r>
    <r>
      <rPr>
        <b/>
        <sz val="18"/>
        <rFont val="Arial"/>
        <family val="2"/>
      </rPr>
      <t xml:space="preserve"> </t>
    </r>
    <r>
      <rPr>
        <b/>
        <sz val="18"/>
        <rFont val="Symbol"/>
        <family val="1"/>
      </rPr>
      <t>e</t>
    </r>
    <r>
      <rPr>
        <b/>
        <sz val="11"/>
        <rFont val="Arial"/>
        <family val="2"/>
      </rPr>
      <t xml:space="preserve"> (Ti) inserito nella colonna E della tabella.</t>
    </r>
  </si>
  <si>
    <r>
      <t>Calcolo del livello equivalente L</t>
    </r>
    <r>
      <rPr>
        <b/>
        <vertAlign val="subscript"/>
        <sz val="10"/>
        <rFont val="Arial"/>
        <family val="2"/>
      </rPr>
      <t xml:space="preserve">Aeq,Ti </t>
    </r>
    <r>
      <rPr>
        <b/>
        <sz val="10"/>
        <rFont val="Arial"/>
        <family val="2"/>
      </rPr>
      <t>di un ciclo lavorativo di durata Ti</t>
    </r>
  </si>
  <si>
    <r>
      <t xml:space="preserve">e della relativa incertezza di misura </t>
    </r>
    <r>
      <rPr>
        <b/>
        <sz val="14"/>
        <rFont val="Symbol"/>
        <family val="1"/>
      </rPr>
      <t>e</t>
    </r>
    <r>
      <rPr>
        <b/>
        <vertAlign val="subscript"/>
        <sz val="10"/>
        <rFont val="Arial"/>
        <family val="2"/>
      </rPr>
      <t>(LAeq,Ti)</t>
    </r>
    <r>
      <rPr>
        <b/>
        <sz val="10"/>
        <rFont val="Arial"/>
        <family val="2"/>
      </rPr>
      <t>.</t>
    </r>
  </si>
  <si>
    <r>
      <t>e</t>
    </r>
    <r>
      <rPr>
        <b/>
        <vertAlign val="subscript"/>
        <sz val="12"/>
        <rFont val="Arial"/>
        <family val="2"/>
      </rPr>
      <t>s</t>
    </r>
    <r>
      <rPr>
        <b/>
        <sz val="10"/>
        <rFont val="Arial"/>
        <family val="2"/>
      </rPr>
      <t xml:space="preserve"> </t>
    </r>
  </si>
  <si>
    <t>inserito</t>
  </si>
  <si>
    <t>( Linee Guida - Allegato 2 § 2 e § 3.1 ).</t>
  </si>
  <si>
    <r>
      <t>Attenzione !</t>
    </r>
    <r>
      <rPr>
        <sz val="10"/>
        <rFont val="Arial"/>
        <family val="2"/>
      </rPr>
      <t xml:space="preserve"> Tale metodo fornisce comunque un valore minimo dell'incertezza pari a</t>
    </r>
    <r>
      <rPr>
        <b/>
        <sz val="10"/>
        <rFont val="Arial"/>
        <family val="2"/>
      </rPr>
      <t xml:space="preserve"> 2,5'</t>
    </r>
    <r>
      <rPr>
        <sz val="10"/>
        <rFont val="Arial"/>
        <family val="2"/>
      </rPr>
      <t xml:space="preserve">. </t>
    </r>
  </si>
  <si>
    <t>F</t>
  </si>
  <si>
    <r>
      <t>e</t>
    </r>
    <r>
      <rPr>
        <b/>
        <sz val="10"/>
        <rFont val="Arial"/>
        <family val="2"/>
      </rPr>
      <t>s</t>
    </r>
    <r>
      <rPr>
        <b/>
        <sz val="10"/>
        <rFont val="Arial"/>
        <family val="0"/>
      </rPr>
      <t xml:space="preserve"> </t>
    </r>
  </si>
  <si>
    <r>
      <t xml:space="preserve">Calcolo del livello di esposizione personale quotidiana </t>
    </r>
    <r>
      <rPr>
        <b/>
        <sz val="14"/>
        <rFont val="Arial"/>
        <family val="2"/>
      </rPr>
      <t>L</t>
    </r>
    <r>
      <rPr>
        <b/>
        <vertAlign val="subscript"/>
        <sz val="14"/>
        <rFont val="Arial"/>
        <family val="2"/>
      </rPr>
      <t>EP,d</t>
    </r>
    <r>
      <rPr>
        <b/>
        <sz val="12"/>
        <rFont val="Arial"/>
        <family val="2"/>
      </rPr>
      <t xml:space="preserve"> e dell'incertezza</t>
    </r>
  </si>
  <si>
    <r>
      <t xml:space="preserve">Calcolo del livello di esposizione personale settimanale </t>
    </r>
    <r>
      <rPr>
        <b/>
        <sz val="14"/>
        <rFont val="Arial"/>
        <family val="2"/>
      </rPr>
      <t>L</t>
    </r>
    <r>
      <rPr>
        <b/>
        <vertAlign val="subscript"/>
        <sz val="14"/>
        <rFont val="Arial"/>
        <family val="2"/>
      </rPr>
      <t>EP,w</t>
    </r>
    <r>
      <rPr>
        <b/>
        <sz val="12"/>
        <rFont val="Arial"/>
        <family val="2"/>
      </rPr>
      <t xml:space="preserve"> e dell'incertezza</t>
    </r>
  </si>
  <si>
    <r>
      <t>valore di 0,7 dB (</t>
    </r>
    <r>
      <rPr>
        <b/>
        <sz val="10"/>
        <rFont val="Arial"/>
        <family val="2"/>
      </rPr>
      <t>Linee Guida - Allegato 2 § 2</t>
    </r>
    <r>
      <rPr>
        <sz val="10"/>
        <rFont val="Arial"/>
        <family val="0"/>
      </rPr>
      <t xml:space="preserve"> ).</t>
    </r>
  </si>
  <si>
    <r>
      <t>e</t>
    </r>
    <r>
      <rPr>
        <b/>
        <vertAlign val="subscript"/>
        <sz val="14"/>
        <rFont val="Symbol"/>
        <family val="1"/>
      </rPr>
      <t>A</t>
    </r>
    <r>
      <rPr>
        <b/>
        <sz val="12"/>
        <rFont val="Arial"/>
        <family val="2"/>
      </rPr>
      <t xml:space="preserve"> (L</t>
    </r>
    <r>
      <rPr>
        <b/>
        <vertAlign val="subscript"/>
        <sz val="12"/>
        <rFont val="Arial"/>
        <family val="2"/>
      </rPr>
      <t>EP,d</t>
    </r>
    <r>
      <rPr>
        <b/>
        <sz val="12"/>
        <rFont val="Arial"/>
        <family val="2"/>
      </rPr>
      <t>)</t>
    </r>
  </si>
  <si>
    <r>
      <t>e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(L</t>
    </r>
    <r>
      <rPr>
        <b/>
        <vertAlign val="subscript"/>
        <sz val="12"/>
        <rFont val="Arial"/>
        <family val="2"/>
      </rPr>
      <t>EP,d</t>
    </r>
    <r>
      <rPr>
        <b/>
        <sz val="12"/>
        <rFont val="Arial"/>
        <family val="2"/>
      </rPr>
      <t>)</t>
    </r>
  </si>
  <si>
    <r>
      <t xml:space="preserve">la settimana di lavoro e nella colonna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i valori delle relative incertezze </t>
    </r>
    <r>
      <rPr>
        <b/>
        <sz val="18"/>
        <rFont val="Symbol"/>
        <family val="1"/>
      </rPr>
      <t>e</t>
    </r>
    <r>
      <rPr>
        <b/>
        <vertAlign val="subscript"/>
        <sz val="12"/>
        <rFont val="Symbol"/>
        <family val="1"/>
      </rPr>
      <t xml:space="preserve">A </t>
    </r>
    <r>
      <rPr>
        <b/>
        <sz val="10"/>
        <rFont val="Arial"/>
        <family val="2"/>
      </rPr>
      <t>(L</t>
    </r>
    <r>
      <rPr>
        <b/>
        <vertAlign val="subscript"/>
        <sz val="10"/>
        <rFont val="Arial"/>
        <family val="2"/>
      </rPr>
      <t>EP,d</t>
    </r>
    <r>
      <rPr>
        <b/>
        <sz val="10"/>
        <rFont val="Arial"/>
        <family val="2"/>
      </rPr>
      <t xml:space="preserve">) </t>
    </r>
    <r>
      <rPr>
        <sz val="10"/>
        <rFont val="Arial"/>
        <family val="2"/>
      </rPr>
      <t>calcolati nella</t>
    </r>
  </si>
  <si>
    <r>
      <t xml:space="preserve">Nella colonna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inserire</t>
    </r>
    <r>
      <rPr>
        <sz val="10"/>
        <rFont val="Arial"/>
        <family val="0"/>
      </rPr>
      <t xml:space="preserve"> direttamente il valore di </t>
    </r>
    <r>
      <rPr>
        <sz val="14"/>
        <rFont val="Symbol"/>
        <family val="1"/>
      </rPr>
      <t>e</t>
    </r>
    <r>
      <rPr>
        <b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relativo all'incertezza strumentale riportata nel </t>
    </r>
  </si>
  <si>
    <r>
      <t>certificato di taratura SIT o WECC del fonometro .  In mancanza di questo dato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inserire</t>
    </r>
    <r>
      <rPr>
        <sz val="10"/>
        <rFont val="Arial"/>
        <family val="0"/>
      </rPr>
      <t xml:space="preserve"> il  </t>
    </r>
  </si>
  <si>
    <r>
      <t>certificato di taratura SIT o WECC del fonometro.  In mancanza di questo dato</t>
    </r>
    <r>
      <rPr>
        <b/>
        <u val="single"/>
        <sz val="10"/>
        <rFont val="Arial"/>
        <family val="2"/>
      </rPr>
      <t xml:space="preserve"> inserire</t>
    </r>
    <r>
      <rPr>
        <sz val="10"/>
        <rFont val="Arial"/>
        <family val="0"/>
      </rPr>
      <t xml:space="preserve"> il  </t>
    </r>
  </si>
  <si>
    <r>
      <t>e</t>
    </r>
    <r>
      <rPr>
        <b/>
        <vertAlign val="subscript"/>
        <sz val="16"/>
        <rFont val="Symbol"/>
        <family val="1"/>
      </rPr>
      <t>A</t>
    </r>
    <r>
      <rPr>
        <b/>
        <vertAlign val="subscript"/>
        <sz val="16"/>
        <rFont val="Arial"/>
        <family val="2"/>
      </rPr>
      <t>(</t>
    </r>
    <r>
      <rPr>
        <b/>
        <vertAlign val="subscript"/>
        <sz val="18"/>
        <rFont val="Arial"/>
        <family val="2"/>
      </rPr>
      <t>L</t>
    </r>
    <r>
      <rPr>
        <b/>
        <vertAlign val="subscript"/>
        <sz val="14"/>
        <rFont val="Arial"/>
        <family val="2"/>
      </rPr>
      <t>Aeq,Ti</t>
    </r>
    <r>
      <rPr>
        <b/>
        <vertAlign val="subscript"/>
        <sz val="16"/>
        <rFont val="Arial"/>
        <family val="2"/>
      </rPr>
      <t>)</t>
    </r>
    <r>
      <rPr>
        <b/>
        <vertAlign val="subscript"/>
        <sz val="18"/>
        <rFont val="Arial"/>
        <family val="2"/>
      </rPr>
      <t xml:space="preserve"> </t>
    </r>
    <r>
      <rPr>
        <b/>
        <sz val="12"/>
        <rFont val="Arial"/>
        <family val="2"/>
      </rPr>
      <t xml:space="preserve"> Incertezza ambientale sul livello equivalente</t>
    </r>
  </si>
  <si>
    <r>
      <t>e</t>
    </r>
    <r>
      <rPr>
        <b/>
        <vertAlign val="subscript"/>
        <sz val="14"/>
        <rFont val="Symbol"/>
        <family val="1"/>
      </rPr>
      <t>A</t>
    </r>
    <r>
      <rPr>
        <b/>
        <sz val="12"/>
        <rFont val="Arial"/>
        <family val="2"/>
      </rPr>
      <t xml:space="preserve"> (LAeq,Ti)</t>
    </r>
  </si>
  <si>
    <r>
      <t xml:space="preserve">d.s. </t>
    </r>
    <r>
      <rPr>
        <sz val="14"/>
        <color indexed="9"/>
        <rFont val="Symbol"/>
        <family val="1"/>
      </rPr>
      <t>e</t>
    </r>
    <r>
      <rPr>
        <sz val="10"/>
        <color indexed="9"/>
        <rFont val="Arial"/>
        <family val="2"/>
      </rPr>
      <t xml:space="preserve"> (L</t>
    </r>
    <r>
      <rPr>
        <vertAlign val="subscript"/>
        <sz val="10"/>
        <color indexed="9"/>
        <rFont val="Arial"/>
        <family val="2"/>
      </rPr>
      <t>Aeq,Ti</t>
    </r>
    <r>
      <rPr>
        <sz val="10"/>
        <color indexed="9"/>
        <rFont val="Arial"/>
        <family val="2"/>
      </rPr>
      <t>)</t>
    </r>
  </si>
  <si>
    <r>
      <t>calcolo</t>
    </r>
    <r>
      <rPr>
        <sz val="14"/>
        <color indexed="9"/>
        <rFont val="Symbol"/>
        <family val="1"/>
      </rPr>
      <t xml:space="preserve"> e</t>
    </r>
    <r>
      <rPr>
        <sz val="10"/>
        <color indexed="9"/>
        <rFont val="Arial"/>
        <family val="2"/>
      </rPr>
      <t>i</t>
    </r>
  </si>
  <si>
    <r>
      <t xml:space="preserve">Nella   colonna </t>
    </r>
    <r>
      <rPr>
        <b/>
        <sz val="10"/>
        <rFont val="Arial"/>
        <family val="2"/>
      </rPr>
      <t xml:space="preserve"> A</t>
    </r>
    <r>
      <rPr>
        <sz val="10"/>
        <rFont val="Arial"/>
        <family val="0"/>
      </rPr>
      <t xml:space="preserve">  della  tabella  vanno  inseriti i valori  di </t>
    </r>
    <r>
      <rPr>
        <b/>
        <sz val="10"/>
        <rFont val="Arial"/>
        <family val="2"/>
      </rPr>
      <t xml:space="preserve"> L</t>
    </r>
    <r>
      <rPr>
        <b/>
        <vertAlign val="subscript"/>
        <sz val="10"/>
        <rFont val="Arial"/>
        <family val="2"/>
      </rPr>
      <t>Aeq, Ti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calcolati nella  </t>
    </r>
    <r>
      <rPr>
        <b/>
        <sz val="10"/>
        <rFont val="Arial"/>
        <family val="2"/>
      </rPr>
      <t>Sezione  1</t>
    </r>
    <r>
      <rPr>
        <sz val="10"/>
        <rFont val="Arial"/>
        <family val="0"/>
      </rPr>
      <t xml:space="preserve"> per ogni ciclo</t>
    </r>
  </si>
  <si>
    <r>
      <t xml:space="preserve">lavorativo di durata </t>
    </r>
    <r>
      <rPr>
        <b/>
        <sz val="10"/>
        <rFont val="Arial"/>
        <family val="2"/>
      </rPr>
      <t>Ti</t>
    </r>
    <r>
      <rPr>
        <sz val="10"/>
        <rFont val="Arial"/>
        <family val="0"/>
      </rPr>
      <t xml:space="preserve"> in una qualsiasi postazione di lavoro. </t>
    </r>
  </si>
  <si>
    <r>
      <t xml:space="preserve">Nella colonna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vanno inseriti i valori delle incertezze sui livelli equivalenti </t>
    </r>
    <r>
      <rPr>
        <sz val="18"/>
        <rFont val="Symbol"/>
        <family val="1"/>
      </rPr>
      <t>e</t>
    </r>
    <r>
      <rPr>
        <vertAlign val="subscript"/>
        <sz val="12"/>
        <rFont val="Symbol"/>
        <family val="1"/>
      </rPr>
      <t>A</t>
    </r>
    <r>
      <rPr>
        <b/>
        <sz val="9"/>
        <rFont val="Arial"/>
        <family val="2"/>
      </rPr>
      <t>(L</t>
    </r>
    <r>
      <rPr>
        <b/>
        <vertAlign val="subscript"/>
        <sz val="9"/>
        <rFont val="Arial"/>
        <family val="2"/>
      </rPr>
      <t>Aeq, Ti</t>
    </r>
    <r>
      <rPr>
        <b/>
        <sz val="9"/>
        <rFont val="Arial"/>
        <family val="2"/>
      </rPr>
      <t>)</t>
    </r>
    <r>
      <rPr>
        <sz val="10"/>
        <rFont val="Arial"/>
        <family val="0"/>
      </rPr>
      <t xml:space="preserve"> calcolati nella </t>
    </r>
    <r>
      <rPr>
        <b/>
        <sz val="10"/>
        <rFont val="Arial"/>
        <family val="2"/>
      </rPr>
      <t>Sezione 1</t>
    </r>
  </si>
  <si>
    <r>
      <t xml:space="preserve">per ogni ciclo lavorativo di durata </t>
    </r>
    <r>
      <rPr>
        <b/>
        <sz val="10"/>
        <rFont val="Arial"/>
        <family val="2"/>
      </rPr>
      <t>Ti</t>
    </r>
    <r>
      <rPr>
        <sz val="10"/>
        <rFont val="Arial"/>
        <family val="0"/>
      </rPr>
      <t xml:space="preserve"> in una qualsiasi postazione di lavoro.  Nel caso in cui i valori di </t>
    </r>
    <r>
      <rPr>
        <b/>
        <sz val="10"/>
        <rFont val="Arial"/>
        <family val="2"/>
      </rPr>
      <t>L</t>
    </r>
    <r>
      <rPr>
        <b/>
        <vertAlign val="subscript"/>
        <sz val="10"/>
        <rFont val="Arial"/>
        <family val="2"/>
      </rPr>
      <t>Aeq, Ti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</si>
  <si>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rFont val="Arial"/>
        <family val="2"/>
      </rPr>
      <t>siano stati misurati direttamente (</t>
    </r>
    <r>
      <rPr>
        <b/>
        <sz val="10"/>
        <rFont val="Arial"/>
        <family val="2"/>
      </rPr>
      <t>Linee Guida - Allegato 2 § 3.2</t>
    </r>
    <r>
      <rPr>
        <sz val="10"/>
        <rFont val="Arial"/>
        <family val="2"/>
      </rPr>
      <t xml:space="preserve">), devono essere inseriti i valori delle incertezze  </t>
    </r>
  </si>
  <si>
    <r>
      <t xml:space="preserve"> </t>
    </r>
    <r>
      <rPr>
        <b/>
        <sz val="18"/>
        <rFont val="Symbol"/>
        <family val="1"/>
      </rPr>
      <t>e</t>
    </r>
    <r>
      <rPr>
        <b/>
        <sz val="10"/>
        <rFont val="Arial"/>
        <family val="2"/>
      </rPr>
      <t>(L</t>
    </r>
    <r>
      <rPr>
        <b/>
        <vertAlign val="subscript"/>
        <sz val="10"/>
        <rFont val="Arial"/>
        <family val="2"/>
      </rPr>
      <t>Aeq, Ti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determinate secondo quanto indicato nelle </t>
    </r>
    <r>
      <rPr>
        <b/>
        <sz val="10"/>
        <rFont val="Arial"/>
        <family val="2"/>
      </rPr>
      <t>Linee Guida - Allegato 2 § 2.</t>
    </r>
  </si>
  <si>
    <r>
      <t xml:space="preserve">Nella colonna 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inserire</t>
    </r>
    <r>
      <rPr>
        <sz val="10"/>
        <rFont val="Arial"/>
        <family val="0"/>
      </rPr>
      <t xml:space="preserve"> direttamente il valore di </t>
    </r>
    <r>
      <rPr>
        <sz val="14"/>
        <rFont val="Symbol"/>
        <family val="1"/>
      </rPr>
      <t>e</t>
    </r>
    <r>
      <rPr>
        <b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relativo all'incertezza strumentale riportata nel certificato</t>
    </r>
  </si>
  <si>
    <r>
      <t xml:space="preserve">di taratura SIT o WECC del fonometro .  In mancanza di questo dato </t>
    </r>
    <r>
      <rPr>
        <b/>
        <u val="single"/>
        <sz val="10"/>
        <rFont val="Arial"/>
        <family val="2"/>
      </rPr>
      <t>inserire</t>
    </r>
    <r>
      <rPr>
        <sz val="10"/>
        <rFont val="Arial"/>
        <family val="0"/>
      </rPr>
      <t xml:space="preserve"> il valore di 0,7 dB </t>
    </r>
  </si>
  <si>
    <r>
      <t>(</t>
    </r>
    <r>
      <rPr>
        <b/>
        <sz val="10"/>
        <rFont val="Arial"/>
        <family val="2"/>
      </rPr>
      <t>Linee Guida - Allegato 2 § 2</t>
    </r>
    <r>
      <rPr>
        <sz val="10"/>
        <rFont val="Arial"/>
        <family val="0"/>
      </rPr>
      <t xml:space="preserve"> ).</t>
    </r>
  </si>
  <si>
    <t xml:space="preserve"> affetti da incertezze.  Per il loro calcolo seguire le tre opzioni sotto riportate:</t>
  </si>
  <si>
    <r>
      <t xml:space="preserve">Come riportato nelle  </t>
    </r>
    <r>
      <rPr>
        <b/>
        <sz val="10"/>
        <rFont val="Arial"/>
        <family val="2"/>
      </rPr>
      <t xml:space="preserve">Linee  Guida </t>
    </r>
    <r>
      <rPr>
        <sz val="10"/>
        <rFont val="Arial"/>
        <family val="2"/>
      </rPr>
      <t>all'</t>
    </r>
    <r>
      <rPr>
        <b/>
        <sz val="10"/>
        <rFont val="Arial"/>
        <family val="2"/>
      </rPr>
      <t>Allegato 2 § 4</t>
    </r>
    <r>
      <rPr>
        <sz val="10"/>
        <rFont val="Arial"/>
        <family val="0"/>
      </rPr>
      <t xml:space="preserve">,  anche  i  tempi  di  esposizione possono essere </t>
    </r>
  </si>
  <si>
    <t>no</t>
  </si>
  <si>
    <t>si</t>
  </si>
  <si>
    <r>
      <t>c)</t>
    </r>
    <r>
      <rPr>
        <sz val="10"/>
        <rFont val="Arial"/>
        <family val="0"/>
      </rPr>
      <t xml:space="preserve"> I'incertezza ambientale sul livello equivalente </t>
    </r>
    <r>
      <rPr>
        <b/>
        <sz val="18"/>
        <rFont val="Symbol"/>
        <family val="1"/>
      </rPr>
      <t>e</t>
    </r>
    <r>
      <rPr>
        <b/>
        <vertAlign val="subscript"/>
        <sz val="12"/>
        <rFont val="Symbol"/>
        <family val="1"/>
      </rPr>
      <t>A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>L</t>
    </r>
    <r>
      <rPr>
        <b/>
        <vertAlign val="subscript"/>
        <sz val="9"/>
        <rFont val="Arial"/>
        <family val="2"/>
      </rPr>
      <t>Aeq, Ti</t>
    </r>
    <r>
      <rPr>
        <b/>
        <sz val="10"/>
        <rFont val="Arial"/>
        <family val="2"/>
      </rPr>
      <t xml:space="preserve">) </t>
    </r>
  </si>
  <si>
    <t>differiscono fra loro più di 5 dB.</t>
  </si>
  <si>
    <r>
      <t>NB): Il metodo non è valido se nella colonna B si inseriscono livelli di L</t>
    </r>
    <r>
      <rPr>
        <b/>
        <vertAlign val="subscript"/>
        <sz val="14"/>
        <color indexed="10"/>
        <rFont val="Times New Roman"/>
        <family val="1"/>
      </rPr>
      <t xml:space="preserve">Aeq,Ti </t>
    </r>
    <r>
      <rPr>
        <b/>
        <sz val="12"/>
        <color indexed="10"/>
        <rFont val="Times New Roman"/>
        <family val="1"/>
      </rPr>
      <t xml:space="preserve">che </t>
    </r>
  </si>
  <si>
    <t xml:space="preserve">            Linee Guida per la valutazione del rischio rumore negli ambienti di lavoro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</si>
</sst>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&quot;L.&quot;_);\(#,##0&quot;L.&quot;\)"/>
    <numFmt numFmtId="165" formatCode="#,##0&quot;L.&quot;_);[Red]\(#,##0&quot;L.&quot;\)"/>
    <numFmt numFmtId="166" formatCode="#,##0.00&quot;L.&quot;_);\(#,##0.00&quot;L.&quot;\)"/>
    <numFmt numFmtId="167" formatCode="#,##0.00&quot;L.&quot;_);[Red]\(#,##0.00&quot;L.&quot;\)"/>
    <numFmt numFmtId="168" formatCode="_ * #,##0_)&quot;L.&quot;_ ;_ * \(#,##0\)&quot;L.&quot;_ ;_ * &quot;-&quot;_)&quot;L.&quot;_ ;_ @_ "/>
    <numFmt numFmtId="169" formatCode="_ * #,##0_)_L_._ ;_ * \(#,##0\)_L_._ ;_ * &quot;-&quot;_)_L_._ ;_ @_ "/>
    <numFmt numFmtId="170" formatCode="_ * #,##0.00_)&quot;L.&quot;_ ;_ * \(#,##0.00\)&quot;L.&quot;_ ;_ * &quot;-&quot;??_)&quot;L.&quot;_ ;_ @_ "/>
    <numFmt numFmtId="171" formatCode="_ * #,##0.00_)_L_._ ;_ * \(#,##0.00\)_L_._ ;_ * &quot;-&quot;??_)_L_.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22"/>
      <name val="Symbol"/>
      <family val="1"/>
    </font>
    <font>
      <sz val="18"/>
      <name val="Arial"/>
      <family val="2"/>
    </font>
    <font>
      <b/>
      <vertAlign val="subscript"/>
      <sz val="10"/>
      <name val="Arial"/>
      <family val="2"/>
    </font>
    <font>
      <b/>
      <sz val="18"/>
      <name val="Symbol"/>
      <family val="1"/>
    </font>
    <font>
      <b/>
      <vertAlign val="subscript"/>
      <sz val="8"/>
      <name val="Arial"/>
      <family val="2"/>
    </font>
    <font>
      <sz val="18"/>
      <name val="Symbol"/>
      <family val="1"/>
    </font>
    <font>
      <b/>
      <vertAlign val="subscript"/>
      <sz val="12"/>
      <name val="Arial"/>
      <family val="2"/>
    </font>
    <font>
      <b/>
      <vertAlign val="subscript"/>
      <sz val="14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sz val="10"/>
      <color indexed="48"/>
      <name val="Arial"/>
      <family val="2"/>
    </font>
    <font>
      <sz val="8"/>
      <color indexed="55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bscript"/>
      <sz val="18"/>
      <name val="Arial"/>
      <family val="2"/>
    </font>
    <font>
      <sz val="16"/>
      <name val="Arial"/>
      <family val="2"/>
    </font>
    <font>
      <b/>
      <vertAlign val="subscript"/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vertAlign val="subscript"/>
      <sz val="10"/>
      <name val="Arial"/>
      <family val="2"/>
    </font>
    <font>
      <sz val="14"/>
      <name val="Symbol"/>
      <family val="1"/>
    </font>
    <font>
      <b/>
      <sz val="14"/>
      <name val="Symbol"/>
      <family val="1"/>
    </font>
    <font>
      <b/>
      <sz val="16"/>
      <name val="Symbol"/>
      <family val="1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vertAlign val="subscript"/>
      <sz val="14"/>
      <name val="Symbol"/>
      <family val="1"/>
    </font>
    <font>
      <b/>
      <vertAlign val="subscript"/>
      <sz val="12"/>
      <name val="Symbol"/>
      <family val="1"/>
    </font>
    <font>
      <b/>
      <vertAlign val="subscript"/>
      <sz val="16"/>
      <name val="Symbol"/>
      <family val="1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Symbol"/>
      <family val="1"/>
    </font>
    <font>
      <vertAlign val="subscript"/>
      <sz val="10"/>
      <color indexed="9"/>
      <name val="Arial"/>
      <family val="2"/>
    </font>
    <font>
      <vertAlign val="subscript"/>
      <sz val="12"/>
      <name val="Symbol"/>
      <family val="1"/>
    </font>
    <font>
      <b/>
      <sz val="12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1" xfId="0" applyNumberFormat="1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Continuous"/>
    </xf>
    <xf numFmtId="172" fontId="6" fillId="0" borderId="3" xfId="0" applyNumberFormat="1" applyFont="1" applyBorder="1" applyAlignment="1">
      <alignment horizontal="centerContinuous"/>
    </xf>
    <xf numFmtId="172" fontId="6" fillId="0" borderId="2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72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172" fontId="6" fillId="0" borderId="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172" fontId="8" fillId="0" borderId="6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2" fontId="13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172" fontId="13" fillId="0" borderId="4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left"/>
    </xf>
    <xf numFmtId="1" fontId="10" fillId="0" borderId="8" xfId="0" applyNumberFormat="1" applyFont="1" applyBorder="1" applyAlignment="1">
      <alignment/>
    </xf>
    <xf numFmtId="172" fontId="4" fillId="0" borderId="9" xfId="0" applyNumberFormat="1" applyFont="1" applyBorder="1" applyAlignment="1">
      <alignment/>
    </xf>
    <xf numFmtId="172" fontId="6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13" fillId="0" borderId="6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72" fontId="13" fillId="0" borderId="0" xfId="0" applyNumberFormat="1" applyFont="1" applyBorder="1" applyAlignment="1">
      <alignment horizontal="left"/>
    </xf>
    <xf numFmtId="172" fontId="5" fillId="0" borderId="1" xfId="0" applyNumberFormat="1" applyFont="1" applyBorder="1" applyAlignment="1">
      <alignment horizontal="left"/>
    </xf>
    <xf numFmtId="0" fontId="21" fillId="0" borderId="0" xfId="0" applyFont="1" applyAlignment="1">
      <alignment/>
    </xf>
    <xf numFmtId="172" fontId="6" fillId="0" borderId="2" xfId="0" applyNumberFormat="1" applyFont="1" applyBorder="1" applyAlignment="1" applyProtection="1">
      <alignment horizontal="center"/>
      <protection locked="0"/>
    </xf>
    <xf numFmtId="172" fontId="6" fillId="0" borderId="9" xfId="0" applyNumberFormat="1" applyFont="1" applyBorder="1" applyAlignment="1" applyProtection="1">
      <alignment horizontal="center"/>
      <protection hidden="1"/>
    </xf>
    <xf numFmtId="172" fontId="4" fillId="0" borderId="1" xfId="0" applyNumberFormat="1" applyFont="1" applyBorder="1" applyAlignment="1" applyProtection="1">
      <alignment horizontal="centerContinuous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Continuous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 vertical="center"/>
      <protection hidden="1"/>
    </xf>
    <xf numFmtId="172" fontId="6" fillId="0" borderId="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172" fontId="4" fillId="0" borderId="2" xfId="0" applyNumberFormat="1" applyFont="1" applyBorder="1" applyAlignment="1" applyProtection="1">
      <alignment horizontal="center"/>
      <protection locked="0"/>
    </xf>
    <xf numFmtId="172" fontId="5" fillId="0" borderId="10" xfId="0" applyNumberFormat="1" applyFont="1" applyBorder="1" applyAlignment="1" applyProtection="1">
      <alignment horizontal="center"/>
      <protection hidden="1"/>
    </xf>
    <xf numFmtId="172" fontId="5" fillId="0" borderId="9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72" fontId="1" fillId="0" borderId="1" xfId="0" applyNumberFormat="1" applyFont="1" applyBorder="1" applyAlignment="1">
      <alignment horizontal="center"/>
    </xf>
    <xf numFmtId="1" fontId="7" fillId="0" borderId="12" xfId="0" applyNumberFormat="1" applyFont="1" applyBorder="1" applyAlignment="1" applyProtection="1">
      <alignment horizontal="center" vertical="center"/>
      <protection locked="0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0" fontId="36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 applyProtection="1">
      <alignment/>
      <protection hidden="1"/>
    </xf>
    <xf numFmtId="172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172" fontId="32" fillId="0" borderId="1" xfId="0" applyNumberFormat="1" applyFont="1" applyBorder="1" applyAlignment="1" applyProtection="1">
      <alignment horizontal="center"/>
      <protection hidden="1"/>
    </xf>
    <xf numFmtId="0" fontId="38" fillId="0" borderId="0" xfId="0" applyFont="1" applyBorder="1" applyAlignment="1">
      <alignment horizontal="centerContinuous"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2" fontId="6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2" fontId="13" fillId="0" borderId="3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10" fillId="0" borderId="0" xfId="0" applyNumberFormat="1" applyFont="1" applyBorder="1" applyAlignment="1">
      <alignment/>
    </xf>
    <xf numFmtId="172" fontId="6" fillId="0" borderId="0" xfId="0" applyNumberFormat="1" applyFont="1" applyBorder="1" applyAlignment="1" applyProtection="1">
      <alignment horizontal="center"/>
      <protection hidden="1"/>
    </xf>
    <xf numFmtId="172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22" fillId="0" borderId="0" xfId="0" applyFont="1" applyAlignment="1" applyProtection="1">
      <alignment/>
      <protection hidden="1"/>
    </xf>
    <xf numFmtId="172" fontId="42" fillId="0" borderId="0" xfId="0" applyNumberFormat="1" applyFont="1" applyAlignment="1">
      <alignment horizontal="center"/>
    </xf>
    <xf numFmtId="172" fontId="43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1" fontId="22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176" fontId="2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172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Border="1" applyAlignment="1" applyProtection="1">
      <alignment/>
      <protection hidden="1"/>
    </xf>
    <xf numFmtId="177" fontId="22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/>
      <protection locked="0"/>
    </xf>
    <xf numFmtId="178" fontId="22" fillId="0" borderId="0" xfId="0" applyNumberFormat="1" applyFont="1" applyFill="1" applyBorder="1" applyAlignment="1" applyProtection="1">
      <alignment/>
      <protection hidden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 applyProtection="1">
      <alignment/>
      <protection hidden="1"/>
    </xf>
    <xf numFmtId="17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42" fillId="0" borderId="0" xfId="0" applyFont="1" applyBorder="1" applyAlignment="1">
      <alignment horizontal="centerContinuous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17" xfId="0" applyFont="1" applyBorder="1" applyAlignment="1" applyProtection="1">
      <alignment horizontal="center"/>
      <protection hidden="1"/>
    </xf>
    <xf numFmtId="172" fontId="13" fillId="0" borderId="8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72" fontId="6" fillId="0" borderId="8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6" max="6" width="9.421875" style="0" customWidth="1"/>
    <col min="8" max="8" width="10.140625" style="0" customWidth="1"/>
    <col min="9" max="9" width="10.7109375" style="0" customWidth="1"/>
  </cols>
  <sheetData>
    <row r="2" spans="2:9" ht="12.75">
      <c r="B2" s="169" t="s">
        <v>14</v>
      </c>
      <c r="C2" s="169"/>
      <c r="D2" s="169"/>
      <c r="E2" s="169"/>
      <c r="F2" s="169"/>
      <c r="G2" s="169"/>
      <c r="H2" s="169"/>
      <c r="I2" s="169"/>
    </row>
    <row r="3" spans="2:9" ht="12.75">
      <c r="B3" s="169" t="s">
        <v>15</v>
      </c>
      <c r="C3" s="169"/>
      <c r="D3" s="169"/>
      <c r="E3" s="169"/>
      <c r="F3" s="169"/>
      <c r="G3" s="169"/>
      <c r="H3" s="169"/>
      <c r="I3" s="169"/>
    </row>
    <row r="5" spans="1:9" ht="15.75">
      <c r="A5" s="168" t="s">
        <v>18</v>
      </c>
      <c r="B5" s="168"/>
      <c r="C5" s="168"/>
      <c r="D5" s="168"/>
      <c r="E5" s="168"/>
      <c r="F5" s="168"/>
      <c r="G5" s="168"/>
      <c r="H5" s="168"/>
      <c r="I5" s="168"/>
    </row>
    <row r="6" spans="1:9" ht="15.75">
      <c r="A6" s="168" t="s">
        <v>94</v>
      </c>
      <c r="B6" s="168"/>
      <c r="C6" s="168"/>
      <c r="D6" s="168"/>
      <c r="E6" s="168"/>
      <c r="F6" s="168"/>
      <c r="G6" s="168"/>
      <c r="H6" s="168"/>
      <c r="I6" s="168"/>
    </row>
    <row r="7" spans="1:9" ht="15.75" customHeight="1">
      <c r="A7" s="168" t="s">
        <v>39</v>
      </c>
      <c r="B7" s="168"/>
      <c r="C7" s="168"/>
      <c r="D7" s="168"/>
      <c r="E7" s="168"/>
      <c r="F7" s="168"/>
      <c r="G7" s="168"/>
      <c r="H7" s="168"/>
      <c r="I7" s="168"/>
    </row>
    <row r="9" spans="3:6" ht="12.75">
      <c r="C9" s="19"/>
      <c r="D9" s="19"/>
      <c r="E9" s="19"/>
      <c r="F9" s="19"/>
    </row>
    <row r="10" spans="1:9" ht="12.75">
      <c r="A10" s="169" t="s">
        <v>65</v>
      </c>
      <c r="B10" s="169"/>
      <c r="C10" s="169"/>
      <c r="D10" s="169"/>
      <c r="E10" s="169"/>
      <c r="F10" s="169"/>
      <c r="G10" s="169"/>
      <c r="H10" s="169"/>
      <c r="I10" s="169"/>
    </row>
    <row r="12" spans="1:2" ht="14.25" customHeight="1">
      <c r="A12" s="170" t="s">
        <v>20</v>
      </c>
      <c r="B12" s="170"/>
    </row>
    <row r="13" spans="1:9" ht="14.25" customHeight="1">
      <c r="A13" s="169" t="s">
        <v>104</v>
      </c>
      <c r="B13" s="169"/>
      <c r="C13" s="169"/>
      <c r="D13" s="169"/>
      <c r="E13" s="169"/>
      <c r="F13" s="169"/>
      <c r="G13" s="169"/>
      <c r="H13" s="169"/>
      <c r="I13" s="169"/>
    </row>
    <row r="14" spans="1:9" ht="14.25" customHeight="1">
      <c r="A14" s="169" t="s">
        <v>105</v>
      </c>
      <c r="B14" s="169"/>
      <c r="C14" s="169"/>
      <c r="D14" s="169"/>
      <c r="E14" s="169"/>
      <c r="F14" s="169"/>
      <c r="G14" s="169"/>
      <c r="H14" s="169"/>
      <c r="I14" s="169"/>
    </row>
    <row r="15" spans="1:9" ht="14.25" customHeight="1">
      <c r="A15" s="169" t="s">
        <v>98</v>
      </c>
      <c r="B15" s="169"/>
      <c r="C15" s="169"/>
      <c r="D15" s="169"/>
      <c r="E15" s="169"/>
      <c r="F15" s="169"/>
      <c r="G15" s="169"/>
      <c r="H15" s="169"/>
      <c r="I15" s="169"/>
    </row>
    <row r="16" spans="1:9" ht="14.25" customHeight="1">
      <c r="A16" s="91"/>
      <c r="B16" s="91"/>
      <c r="C16" s="91"/>
      <c r="D16" s="91"/>
      <c r="E16" s="91"/>
      <c r="F16" s="91"/>
      <c r="G16" s="91"/>
      <c r="H16" s="91"/>
      <c r="I16" s="91"/>
    </row>
    <row r="17" ht="12.75" customHeight="1">
      <c r="A17" t="s">
        <v>97</v>
      </c>
    </row>
    <row r="18" ht="12.75" customHeight="1">
      <c r="A18" t="s">
        <v>81</v>
      </c>
    </row>
    <row r="19" ht="12.75" customHeight="1">
      <c r="A19" t="s">
        <v>118</v>
      </c>
    </row>
    <row r="20" ht="12.75" customHeight="1">
      <c r="A20" t="s">
        <v>119</v>
      </c>
    </row>
    <row r="21" ht="12.75" customHeight="1">
      <c r="A21" t="s">
        <v>114</v>
      </c>
    </row>
    <row r="22" ht="12.75" customHeight="1">
      <c r="A22" t="s">
        <v>93</v>
      </c>
    </row>
    <row r="23" spans="1:9" ht="12.7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ht="12.75" customHeight="1">
      <c r="A24" s="19" t="s">
        <v>91</v>
      </c>
      <c r="B24" s="70"/>
      <c r="C24" s="70"/>
      <c r="D24" s="70"/>
      <c r="E24" s="70"/>
      <c r="F24" s="70"/>
      <c r="G24" s="70"/>
      <c r="H24" s="70"/>
      <c r="I24" s="70"/>
    </row>
    <row r="25" spans="1:9" ht="16.5" customHeight="1">
      <c r="A25" s="19" t="s">
        <v>92</v>
      </c>
      <c r="B25" s="69"/>
      <c r="C25" s="69"/>
      <c r="D25" s="69"/>
      <c r="E25" s="69"/>
      <c r="F25" s="69"/>
      <c r="G25" s="69"/>
      <c r="H25" s="69"/>
      <c r="I25" s="69"/>
    </row>
    <row r="26" spans="1:9" ht="16.5" customHeight="1">
      <c r="A26" s="19" t="s">
        <v>138</v>
      </c>
      <c r="B26" s="20"/>
      <c r="C26" s="20"/>
      <c r="D26" s="20"/>
      <c r="E26" s="20"/>
      <c r="F26" s="20"/>
      <c r="G26" s="20"/>
      <c r="H26" s="20"/>
      <c r="I26" s="20"/>
    </row>
    <row r="27" spans="1:9" ht="16.5" customHeight="1">
      <c r="A27" s="19"/>
      <c r="B27" s="20"/>
      <c r="C27" s="20"/>
      <c r="D27" s="20"/>
      <c r="E27" s="20"/>
      <c r="F27" s="20"/>
      <c r="G27" s="20"/>
      <c r="H27" s="20"/>
      <c r="I27" s="20"/>
    </row>
    <row r="28" spans="1:9" ht="14.25" customHeight="1">
      <c r="A28" s="170" t="s">
        <v>19</v>
      </c>
      <c r="B28" s="170"/>
      <c r="C28" s="20"/>
      <c r="D28" s="20"/>
      <c r="E28" s="20"/>
      <c r="F28" s="20"/>
      <c r="G28" s="20"/>
      <c r="H28" s="20"/>
      <c r="I28" s="20"/>
    </row>
    <row r="29" spans="1:9" ht="14.25">
      <c r="A29" s="169" t="s">
        <v>79</v>
      </c>
      <c r="B29" s="169"/>
      <c r="C29" s="169"/>
      <c r="D29" s="169"/>
      <c r="E29" s="169"/>
      <c r="F29" s="169"/>
      <c r="G29" s="169"/>
      <c r="H29" s="169"/>
      <c r="I29" s="169"/>
    </row>
    <row r="30" spans="1:9" ht="12.75">
      <c r="A30" s="169" t="s">
        <v>80</v>
      </c>
      <c r="B30" s="169"/>
      <c r="C30" s="169"/>
      <c r="D30" s="169"/>
      <c r="E30" s="169"/>
      <c r="F30" s="169"/>
      <c r="G30" s="169"/>
      <c r="H30" s="169"/>
      <c r="I30" s="169"/>
    </row>
    <row r="31" spans="1:9" ht="12.75">
      <c r="A31" s="91"/>
      <c r="B31" s="91"/>
      <c r="C31" s="91"/>
      <c r="D31" s="91"/>
      <c r="E31" s="91"/>
      <c r="F31" s="91"/>
      <c r="G31" s="91"/>
      <c r="H31" s="91"/>
      <c r="I31" s="91"/>
    </row>
    <row r="32" spans="1:10" ht="14.25">
      <c r="A32" s="165" t="s">
        <v>125</v>
      </c>
      <c r="B32" s="165"/>
      <c r="C32" s="165"/>
      <c r="D32" s="165"/>
      <c r="E32" s="165"/>
      <c r="F32" s="165"/>
      <c r="G32" s="165"/>
      <c r="H32" s="165"/>
      <c r="I32" s="165"/>
      <c r="J32" s="165"/>
    </row>
    <row r="33" spans="1:9" ht="12.75">
      <c r="A33" s="165" t="s">
        <v>126</v>
      </c>
      <c r="B33" s="165"/>
      <c r="C33" s="165"/>
      <c r="D33" s="165"/>
      <c r="E33" s="165"/>
      <c r="F33" s="165"/>
      <c r="G33" s="165"/>
      <c r="H33" s="165"/>
      <c r="I33" s="165"/>
    </row>
    <row r="34" spans="1:10" ht="15.75" customHeight="1">
      <c r="A34" s="165" t="s">
        <v>127</v>
      </c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0" ht="14.25">
      <c r="A35" s="165" t="s">
        <v>128</v>
      </c>
      <c r="B35" s="165"/>
      <c r="C35" s="165"/>
      <c r="D35" s="165"/>
      <c r="E35" s="165"/>
      <c r="F35" s="165"/>
      <c r="G35" s="165"/>
      <c r="H35" s="165"/>
      <c r="I35" s="165"/>
      <c r="J35" s="165"/>
    </row>
    <row r="36" spans="1:10" s="102" customFormat="1" ht="15.75">
      <c r="A36" s="166" t="s">
        <v>129</v>
      </c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10" s="102" customFormat="1" ht="15.75" customHeight="1">
      <c r="A37" s="167" t="s">
        <v>130</v>
      </c>
      <c r="B37" s="167"/>
      <c r="C37" s="167"/>
      <c r="D37" s="167"/>
      <c r="E37" s="167"/>
      <c r="F37" s="167"/>
      <c r="G37" s="167"/>
      <c r="H37" s="167"/>
      <c r="I37" s="167"/>
      <c r="J37" s="167"/>
    </row>
    <row r="38" spans="1:10" ht="14.25" customHeight="1">
      <c r="A38" s="165" t="s">
        <v>82</v>
      </c>
      <c r="B38" s="165"/>
      <c r="C38" s="165"/>
      <c r="D38" s="165"/>
      <c r="E38" s="165"/>
      <c r="F38" s="165"/>
      <c r="G38" s="165"/>
      <c r="H38" s="165"/>
      <c r="I38" s="165"/>
      <c r="J38" s="165"/>
    </row>
    <row r="39" spans="1:10" ht="14.25" customHeight="1">
      <c r="A39" s="165" t="s">
        <v>131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10" ht="14.25" customHeight="1">
      <c r="A40" s="165" t="s">
        <v>132</v>
      </c>
      <c r="B40" s="165"/>
      <c r="C40" s="165"/>
      <c r="D40" s="165"/>
      <c r="E40" s="165"/>
      <c r="F40" s="165"/>
      <c r="G40" s="165"/>
      <c r="H40" s="165"/>
      <c r="I40" s="165"/>
      <c r="J40" s="165"/>
    </row>
    <row r="41" spans="1:10" ht="14.25" customHeight="1">
      <c r="A41" s="165" t="s">
        <v>133</v>
      </c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ht="12.75">
      <c r="A42" s="165" t="s">
        <v>135</v>
      </c>
      <c r="B42" s="165"/>
      <c r="C42" s="165"/>
      <c r="D42" s="165"/>
      <c r="E42" s="165"/>
      <c r="F42" s="165"/>
      <c r="G42" s="165"/>
      <c r="H42" s="165"/>
      <c r="I42" s="165"/>
      <c r="J42" s="165"/>
    </row>
    <row r="43" spans="1:10" ht="12.75">
      <c r="A43" s="165" t="s">
        <v>134</v>
      </c>
      <c r="B43" s="165"/>
      <c r="C43" s="165"/>
      <c r="D43" s="165"/>
      <c r="E43" s="165"/>
      <c r="F43" s="165"/>
      <c r="G43" s="165"/>
      <c r="H43" s="165"/>
      <c r="I43" s="165"/>
      <c r="J43" s="165"/>
    </row>
    <row r="45" ht="12.75" customHeight="1">
      <c r="A45" s="19" t="s">
        <v>86</v>
      </c>
    </row>
    <row r="46" ht="15.75" customHeight="1">
      <c r="A46" t="s">
        <v>99</v>
      </c>
    </row>
    <row r="47" spans="1:9" ht="15" customHeight="1">
      <c r="A47" s="19" t="s">
        <v>88</v>
      </c>
      <c r="B47" s="68"/>
      <c r="C47" s="68"/>
      <c r="D47" s="68"/>
      <c r="E47" s="68"/>
      <c r="F47" s="68"/>
      <c r="G47" s="68"/>
      <c r="H47" s="68"/>
      <c r="I47" s="68"/>
    </row>
    <row r="48" ht="15.75" customHeight="1">
      <c r="A48" t="s">
        <v>100</v>
      </c>
    </row>
    <row r="49" ht="12.75">
      <c r="A49" s="100" t="s">
        <v>109</v>
      </c>
    </row>
    <row r="50" ht="12.75" customHeight="1">
      <c r="A50" s="19" t="s">
        <v>87</v>
      </c>
    </row>
    <row r="51" ht="15.75" customHeight="1">
      <c r="A51" s="71" t="s">
        <v>83</v>
      </c>
    </row>
    <row r="52" ht="17.25" customHeight="1">
      <c r="A52" s="71"/>
    </row>
    <row r="53" spans="1:8" ht="17.25" customHeight="1">
      <c r="A53" s="71"/>
      <c r="H53" s="19" t="s">
        <v>102</v>
      </c>
    </row>
    <row r="54" ht="17.25" customHeight="1">
      <c r="A54" s="71"/>
    </row>
    <row r="55" ht="17.25" customHeight="1">
      <c r="A55" s="71"/>
    </row>
    <row r="56" ht="17.25" customHeight="1">
      <c r="A56" s="71"/>
    </row>
    <row r="57" ht="17.25" customHeight="1">
      <c r="A57" s="71"/>
    </row>
    <row r="58" ht="17.25" customHeight="1">
      <c r="A58" s="71"/>
    </row>
    <row r="59" ht="17.25" customHeight="1">
      <c r="A59" s="71"/>
    </row>
    <row r="60" spans="2:9" ht="12.75">
      <c r="B60" s="169" t="s">
        <v>14</v>
      </c>
      <c r="C60" s="169"/>
      <c r="D60" s="169"/>
      <c r="E60" s="169"/>
      <c r="F60" s="169"/>
      <c r="G60" s="169"/>
      <c r="H60" s="169"/>
      <c r="I60" s="169"/>
    </row>
    <row r="61" spans="2:9" ht="12.75">
      <c r="B61" s="169" t="s">
        <v>15</v>
      </c>
      <c r="C61" s="169"/>
      <c r="D61" s="169"/>
      <c r="E61" s="169"/>
      <c r="F61" s="169"/>
      <c r="G61" s="169"/>
      <c r="H61" s="169"/>
      <c r="I61" s="169"/>
    </row>
    <row r="63" spans="1:9" ht="15.75">
      <c r="A63" s="168" t="s">
        <v>18</v>
      </c>
      <c r="B63" s="168"/>
      <c r="C63" s="168"/>
      <c r="D63" s="168"/>
      <c r="E63" s="168"/>
      <c r="F63" s="168"/>
      <c r="G63" s="168"/>
      <c r="H63" s="168"/>
      <c r="I63" s="168"/>
    </row>
    <row r="64" spans="1:9" ht="15.75">
      <c r="A64" s="168" t="s">
        <v>94</v>
      </c>
      <c r="B64" s="168"/>
      <c r="C64" s="168"/>
      <c r="D64" s="168"/>
      <c r="E64" s="168"/>
      <c r="F64" s="168"/>
      <c r="G64" s="168"/>
      <c r="H64" s="168"/>
      <c r="I64" s="168"/>
    </row>
    <row r="65" spans="1:9" ht="15.75" customHeight="1">
      <c r="A65" s="168" t="s">
        <v>101</v>
      </c>
      <c r="B65" s="168"/>
      <c r="C65" s="168"/>
      <c r="D65" s="168"/>
      <c r="E65" s="168"/>
      <c r="F65" s="168"/>
      <c r="G65" s="168"/>
      <c r="H65" s="168"/>
      <c r="I65" s="168"/>
    </row>
    <row r="66" ht="15" customHeight="1"/>
    <row r="67" ht="15" customHeight="1"/>
    <row r="68" spans="1:2" ht="14.25" customHeight="1">
      <c r="A68" s="170" t="s">
        <v>21</v>
      </c>
      <c r="B68" s="170"/>
    </row>
    <row r="69" spans="1:9" ht="14.25">
      <c r="A69" s="169" t="s">
        <v>90</v>
      </c>
      <c r="B69" s="169"/>
      <c r="C69" s="169"/>
      <c r="D69" s="169"/>
      <c r="E69" s="169"/>
      <c r="F69" s="169"/>
      <c r="G69" s="169"/>
      <c r="H69" s="169"/>
      <c r="I69" s="169"/>
    </row>
    <row r="70" spans="1:9" ht="12.75">
      <c r="A70" s="169" t="s">
        <v>84</v>
      </c>
      <c r="B70" s="169"/>
      <c r="C70" s="169"/>
      <c r="D70" s="169"/>
      <c r="E70" s="169"/>
      <c r="F70" s="169"/>
      <c r="G70" s="169"/>
      <c r="H70" s="169"/>
      <c r="I70" s="169"/>
    </row>
    <row r="71" spans="1:9" ht="12.75">
      <c r="A71" s="91"/>
      <c r="B71" s="91"/>
      <c r="C71" s="91"/>
      <c r="D71" s="91"/>
      <c r="E71" s="91"/>
      <c r="F71" s="91"/>
      <c r="G71" s="91"/>
      <c r="H71" s="91"/>
      <c r="I71" s="91"/>
    </row>
    <row r="72" ht="14.25">
      <c r="A72" t="s">
        <v>89</v>
      </c>
    </row>
    <row r="73" ht="15.75" customHeight="1">
      <c r="A73" t="s">
        <v>117</v>
      </c>
    </row>
    <row r="74" ht="12.75">
      <c r="A74" s="19" t="s">
        <v>85</v>
      </c>
    </row>
    <row r="75" ht="14.25" customHeight="1">
      <c r="A75" t="s">
        <v>118</v>
      </c>
    </row>
    <row r="76" ht="12.75">
      <c r="A76" t="s">
        <v>120</v>
      </c>
    </row>
    <row r="77" spans="1:9" ht="12.75">
      <c r="A77" t="s">
        <v>114</v>
      </c>
      <c r="I77" s="74"/>
    </row>
  </sheetData>
  <sheetProtection password="CC45" sheet="1" objects="1" scenarios="1"/>
  <mergeCells count="34">
    <mergeCell ref="A14:I14"/>
    <mergeCell ref="A32:J32"/>
    <mergeCell ref="B2:I2"/>
    <mergeCell ref="B3:I3"/>
    <mergeCell ref="A10:I10"/>
    <mergeCell ref="A12:B12"/>
    <mergeCell ref="A5:I5"/>
    <mergeCell ref="A6:I6"/>
    <mergeCell ref="A7:I7"/>
    <mergeCell ref="A68:B68"/>
    <mergeCell ref="A69:I69"/>
    <mergeCell ref="A70:I70"/>
    <mergeCell ref="A13:I13"/>
    <mergeCell ref="A28:B28"/>
    <mergeCell ref="A29:I29"/>
    <mergeCell ref="A30:I30"/>
    <mergeCell ref="A23:I23"/>
    <mergeCell ref="A33:I33"/>
    <mergeCell ref="A15:I15"/>
    <mergeCell ref="A65:I65"/>
    <mergeCell ref="B60:I60"/>
    <mergeCell ref="B61:I61"/>
    <mergeCell ref="A63:I63"/>
    <mergeCell ref="A64:I64"/>
    <mergeCell ref="A34:J34"/>
    <mergeCell ref="A35:J35"/>
    <mergeCell ref="A36:J36"/>
    <mergeCell ref="A37:J37"/>
    <mergeCell ref="A42:J42"/>
    <mergeCell ref="A43:J43"/>
    <mergeCell ref="A39:J39"/>
    <mergeCell ref="A38:J38"/>
    <mergeCell ref="A40:J40"/>
    <mergeCell ref="A41:J41"/>
  </mergeCells>
  <printOptions/>
  <pageMargins left="0.69" right="0.68" top="0.87" bottom="1.33" header="0.47" footer="0.78"/>
  <pageSetup horizontalDpi="300" verticalDpi="300" orientation="portrait" paperSize="9" scale="83" r:id="rId4"/>
  <headerFooter alignWithMargins="0">
    <oddFooter>&amp;LI.S.P.E.S.L. Linee Guida per la valutazione del rischio rumore negli ambienti di lavoro.&amp;RIstruzioni</oddFooter>
  </headerFooter>
  <rowBreaks count="1" manualBreakCount="1">
    <brk id="58" max="9" man="1"/>
  </rowBreaks>
  <legacyDrawing r:id="rId3"/>
  <oleObjects>
    <oleObject progId="Word.Document.8" shapeId="690551" r:id="rId1"/>
    <oleObject progId="Word.Document.8" shapeId="22522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45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8.140625" style="0" customWidth="1"/>
    <col min="3" max="3" width="11.8515625" style="0" customWidth="1"/>
    <col min="4" max="4" width="19.421875" style="0" customWidth="1"/>
    <col min="5" max="5" width="18.57421875" style="0" customWidth="1"/>
    <col min="6" max="6" width="10.140625" style="0" customWidth="1"/>
    <col min="7" max="7" width="11.140625" style="0" customWidth="1"/>
    <col min="8" max="8" width="9.57421875" style="0" customWidth="1"/>
    <col min="9" max="10" width="9.140625" style="161" customWidth="1"/>
    <col min="11" max="11" width="12.57421875" style="164" customWidth="1"/>
    <col min="12" max="12" width="10.8515625" style="164" customWidth="1"/>
    <col min="13" max="14" width="9.140625" style="164" customWidth="1"/>
    <col min="15" max="18" width="9.140625" style="94" customWidth="1"/>
    <col min="19" max="19" width="9.140625" style="90" customWidth="1"/>
  </cols>
  <sheetData>
    <row r="1" spans="1:22" ht="12.75">
      <c r="A1" s="71"/>
      <c r="B1" s="135"/>
      <c r="C1" s="71"/>
      <c r="D1" s="104"/>
      <c r="E1" s="105"/>
      <c r="F1" s="105"/>
      <c r="G1" s="105"/>
      <c r="H1" s="105"/>
      <c r="I1" s="90"/>
      <c r="J1" s="90"/>
      <c r="K1" s="94"/>
      <c r="L1" s="94"/>
      <c r="M1" s="94"/>
      <c r="N1" s="94"/>
      <c r="T1" s="110"/>
      <c r="U1" s="110"/>
      <c r="V1" s="110"/>
    </row>
    <row r="2" spans="1:22" ht="12.75">
      <c r="A2" s="110"/>
      <c r="B2" s="110"/>
      <c r="C2" s="169" t="s">
        <v>17</v>
      </c>
      <c r="D2" s="169"/>
      <c r="E2" s="169"/>
      <c r="F2" s="169"/>
      <c r="G2" s="12"/>
      <c r="H2" s="12"/>
      <c r="I2" s="124"/>
      <c r="J2" s="124"/>
      <c r="K2" s="162"/>
      <c r="L2" s="94"/>
      <c r="M2" s="94"/>
      <c r="N2" s="94"/>
      <c r="T2" s="110"/>
      <c r="U2" s="110"/>
      <c r="V2" s="110"/>
    </row>
    <row r="3" spans="1:22" ht="12.75">
      <c r="A3" s="18"/>
      <c r="B3" s="14"/>
      <c r="C3" s="169" t="s">
        <v>15</v>
      </c>
      <c r="D3" s="169"/>
      <c r="E3" s="169"/>
      <c r="F3" s="169"/>
      <c r="G3" s="12"/>
      <c r="H3" s="12"/>
      <c r="I3" s="125"/>
      <c r="J3" s="90"/>
      <c r="K3" s="94"/>
      <c r="L3" s="94"/>
      <c r="M3" s="94"/>
      <c r="N3" s="94"/>
      <c r="T3" s="110"/>
      <c r="U3" s="110"/>
      <c r="V3" s="110"/>
    </row>
    <row r="4" spans="1:22" ht="12.75">
      <c r="A4" s="18"/>
      <c r="B4" s="14"/>
      <c r="C4" s="14"/>
      <c r="D4" s="13"/>
      <c r="E4" s="12"/>
      <c r="F4" s="12"/>
      <c r="G4" s="12"/>
      <c r="H4" s="12"/>
      <c r="I4" s="125"/>
      <c r="J4" s="90"/>
      <c r="K4" s="94"/>
      <c r="L4" s="94"/>
      <c r="M4" s="94"/>
      <c r="N4" s="94"/>
      <c r="T4" s="110"/>
      <c r="U4" s="110"/>
      <c r="V4" s="110"/>
    </row>
    <row r="5" spans="1:22" ht="15.75">
      <c r="A5" s="177" t="s">
        <v>141</v>
      </c>
      <c r="B5" s="177"/>
      <c r="C5" s="177"/>
      <c r="D5" s="177"/>
      <c r="E5" s="177"/>
      <c r="F5" s="177"/>
      <c r="G5" s="177"/>
      <c r="H5" s="177"/>
      <c r="I5" s="125"/>
      <c r="J5" s="90"/>
      <c r="K5" s="94"/>
      <c r="L5" s="94"/>
      <c r="M5" s="94"/>
      <c r="N5" s="94"/>
      <c r="T5" s="110"/>
      <c r="U5" s="110"/>
      <c r="V5" s="110"/>
    </row>
    <row r="6" spans="1:22" ht="12.75">
      <c r="A6" s="110"/>
      <c r="B6" s="110"/>
      <c r="C6" s="14"/>
      <c r="D6" s="13"/>
      <c r="E6" s="12"/>
      <c r="F6" s="12"/>
      <c r="G6" s="12"/>
      <c r="H6" s="12"/>
      <c r="I6" s="125"/>
      <c r="J6" s="90"/>
      <c r="K6" s="94"/>
      <c r="L6" s="94"/>
      <c r="M6" s="94"/>
      <c r="N6" s="94"/>
      <c r="T6" s="110"/>
      <c r="U6" s="110"/>
      <c r="V6" s="110"/>
    </row>
    <row r="7" spans="1:22" ht="15.75" customHeight="1">
      <c r="A7" s="168" t="s">
        <v>38</v>
      </c>
      <c r="B7" s="168"/>
      <c r="C7" s="110"/>
      <c r="D7" s="110"/>
      <c r="E7" s="110"/>
      <c r="F7" s="110"/>
      <c r="G7" s="110"/>
      <c r="H7" s="110"/>
      <c r="I7" s="90"/>
      <c r="J7" s="90"/>
      <c r="K7" s="94"/>
      <c r="L7" s="94"/>
      <c r="M7" s="94"/>
      <c r="N7" s="94"/>
      <c r="T7" s="110"/>
      <c r="U7" s="110"/>
      <c r="V7" s="110"/>
    </row>
    <row r="8" spans="1:22" ht="15.75">
      <c r="A8" s="172" t="s">
        <v>95</v>
      </c>
      <c r="B8" s="172"/>
      <c r="C8" s="172"/>
      <c r="D8" s="172"/>
      <c r="E8" s="172"/>
      <c r="F8" s="172"/>
      <c r="G8" s="172"/>
      <c r="H8" s="172"/>
      <c r="I8" s="90"/>
      <c r="J8" s="90"/>
      <c r="K8" s="94"/>
      <c r="L8" s="94"/>
      <c r="M8" s="94"/>
      <c r="N8" s="94"/>
      <c r="T8" s="110"/>
      <c r="U8" s="110"/>
      <c r="V8" s="110"/>
    </row>
    <row r="9" spans="1:58" ht="15.75">
      <c r="A9" s="172" t="s">
        <v>96</v>
      </c>
      <c r="B9" s="172"/>
      <c r="C9" s="172"/>
      <c r="D9" s="172"/>
      <c r="E9" s="172"/>
      <c r="F9" s="172"/>
      <c r="G9" s="172"/>
      <c r="H9" s="172"/>
      <c r="I9" s="90"/>
      <c r="J9" s="90"/>
      <c r="K9" s="94"/>
      <c r="L9" s="94"/>
      <c r="M9" s="94"/>
      <c r="N9" s="94"/>
      <c r="T9" s="102"/>
      <c r="U9" s="102"/>
      <c r="V9" s="102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</row>
    <row r="10" spans="1:58" s="23" customFormat="1" ht="15.75">
      <c r="A10" s="23" t="s">
        <v>108</v>
      </c>
      <c r="C10" s="24"/>
      <c r="D10" s="24"/>
      <c r="E10" s="24"/>
      <c r="F10" s="24"/>
      <c r="I10" s="101"/>
      <c r="J10" s="101"/>
      <c r="K10" s="163"/>
      <c r="L10" s="163"/>
      <c r="M10" s="163"/>
      <c r="N10" s="163"/>
      <c r="O10" s="163"/>
      <c r="P10" s="163"/>
      <c r="Q10" s="163"/>
      <c r="R10" s="163"/>
      <c r="S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</row>
    <row r="11" spans="1:58" ht="20.25">
      <c r="A11" s="182" t="s">
        <v>140</v>
      </c>
      <c r="B11" s="24"/>
      <c r="C11" s="3"/>
      <c r="D11" s="3"/>
      <c r="E11" s="111"/>
      <c r="F11" s="111"/>
      <c r="G11" s="110"/>
      <c r="H11" s="110"/>
      <c r="I11" s="90"/>
      <c r="J11" s="90"/>
      <c r="K11" s="94"/>
      <c r="L11" s="94"/>
      <c r="M11" s="94"/>
      <c r="N11" s="94"/>
      <c r="T11" s="102"/>
      <c r="U11" s="102"/>
      <c r="V11" s="102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</row>
    <row r="12" spans="1:58" ht="15.75">
      <c r="A12" s="110"/>
      <c r="B12" s="183" t="s">
        <v>139</v>
      </c>
      <c r="C12" s="111"/>
      <c r="D12" s="111"/>
      <c r="E12" s="111"/>
      <c r="F12" s="111"/>
      <c r="G12" s="119"/>
      <c r="H12" s="110"/>
      <c r="I12" s="90"/>
      <c r="J12" s="90"/>
      <c r="K12" s="94"/>
      <c r="L12" s="94"/>
      <c r="M12" s="94"/>
      <c r="N12" s="94"/>
      <c r="T12" s="102"/>
      <c r="U12" s="102"/>
      <c r="V12" s="102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</row>
    <row r="13" spans="1:58" ht="15.75">
      <c r="A13" s="110"/>
      <c r="B13" s="24"/>
      <c r="C13" s="111"/>
      <c r="D13" s="111"/>
      <c r="E13" s="111"/>
      <c r="F13" s="111"/>
      <c r="G13" s="110"/>
      <c r="H13" s="110"/>
      <c r="I13" s="90"/>
      <c r="J13" s="90"/>
      <c r="K13" s="94"/>
      <c r="L13" s="94"/>
      <c r="M13" s="94"/>
      <c r="N13" s="94"/>
      <c r="T13" s="102"/>
      <c r="U13" s="102"/>
      <c r="V13" s="102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</row>
    <row r="14" spans="1:58" ht="12.75">
      <c r="A14" s="3"/>
      <c r="B14" s="110"/>
      <c r="C14" s="110"/>
      <c r="D14" s="138" t="s">
        <v>2</v>
      </c>
      <c r="E14" s="95" t="s">
        <v>3</v>
      </c>
      <c r="F14" s="111"/>
      <c r="G14" s="139" t="s">
        <v>28</v>
      </c>
      <c r="H14" s="110"/>
      <c r="I14" s="90"/>
      <c r="J14" s="90"/>
      <c r="K14" s="94"/>
      <c r="L14" s="94"/>
      <c r="M14" s="94"/>
      <c r="N14" s="94"/>
      <c r="T14" s="102"/>
      <c r="U14" s="102"/>
      <c r="V14" s="102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</row>
    <row r="15" spans="1:58" ht="21.75">
      <c r="A15" s="110"/>
      <c r="B15" s="111"/>
      <c r="C15" s="110"/>
      <c r="D15" s="53" t="s">
        <v>12</v>
      </c>
      <c r="E15" s="63" t="s">
        <v>70</v>
      </c>
      <c r="F15" s="111"/>
      <c r="G15" s="107" t="s">
        <v>106</v>
      </c>
      <c r="H15" s="110"/>
      <c r="I15" s="90"/>
      <c r="J15" s="90"/>
      <c r="K15" s="94"/>
      <c r="L15" s="94"/>
      <c r="M15" s="94"/>
      <c r="N15" s="141"/>
      <c r="O15" s="141"/>
      <c r="P15" s="141"/>
      <c r="Q15" s="141"/>
      <c r="R15" s="141"/>
      <c r="T15" s="102"/>
      <c r="U15" s="102"/>
      <c r="V15" s="102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</row>
    <row r="16" spans="1:58" ht="15.75" thickBot="1">
      <c r="A16" s="110"/>
      <c r="B16" s="111"/>
      <c r="C16" s="110"/>
      <c r="D16" s="54" t="s">
        <v>0</v>
      </c>
      <c r="E16" s="52" t="s">
        <v>13</v>
      </c>
      <c r="F16" s="111"/>
      <c r="G16" s="108" t="s">
        <v>107</v>
      </c>
      <c r="H16" s="110"/>
      <c r="I16" s="90"/>
      <c r="J16" s="90"/>
      <c r="K16" s="94"/>
      <c r="L16" s="94"/>
      <c r="M16" s="142"/>
      <c r="N16" s="141"/>
      <c r="O16" s="141" t="s">
        <v>22</v>
      </c>
      <c r="P16" s="141" t="s">
        <v>41</v>
      </c>
      <c r="Q16" s="141" t="s">
        <v>23</v>
      </c>
      <c r="R16" s="141"/>
      <c r="T16" s="102"/>
      <c r="U16" s="102"/>
      <c r="V16" s="102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</row>
    <row r="17" spans="1:58" ht="16.5" thickBot="1">
      <c r="A17" s="110"/>
      <c r="B17" s="111"/>
      <c r="C17" s="110"/>
      <c r="D17" s="36">
        <v>1</v>
      </c>
      <c r="E17" s="75"/>
      <c r="F17" s="111"/>
      <c r="G17" s="106"/>
      <c r="H17" s="110"/>
      <c r="J17" s="90"/>
      <c r="K17" s="94"/>
      <c r="L17" s="94"/>
      <c r="M17" s="142"/>
      <c r="N17" s="141"/>
      <c r="O17" s="143" t="e">
        <f>AVERAGE(E17:E26)</f>
        <v>#DIV/0!</v>
      </c>
      <c r="P17" s="143" t="e">
        <f>STDEV(E17:E26)</f>
        <v>#DIV/0!</v>
      </c>
      <c r="Q17" s="143" t="e">
        <f>((P17^2/COUNTA(E17:E26))+(0.026*P17^4/(COUNTA(E17:E26)-1)))^0.5</f>
        <v>#DIV/0!</v>
      </c>
      <c r="R17" s="141"/>
      <c r="T17" s="102"/>
      <c r="U17" s="102"/>
      <c r="V17" s="102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</row>
    <row r="18" spans="1:58" ht="15.75">
      <c r="A18" s="110"/>
      <c r="B18" s="111"/>
      <c r="C18" s="110"/>
      <c r="D18" s="48">
        <v>2</v>
      </c>
      <c r="E18" s="75"/>
      <c r="F18" s="111"/>
      <c r="G18" s="110"/>
      <c r="H18" s="110"/>
      <c r="I18" s="90"/>
      <c r="J18" s="126"/>
      <c r="K18" s="94"/>
      <c r="L18" s="94"/>
      <c r="M18" s="142"/>
      <c r="N18" s="141"/>
      <c r="O18" s="141"/>
      <c r="P18" s="141"/>
      <c r="Q18" s="141"/>
      <c r="R18" s="141"/>
      <c r="T18" s="102"/>
      <c r="U18" s="102"/>
      <c r="V18" s="102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</row>
    <row r="19" spans="1:58" ht="15.75">
      <c r="A19" s="110"/>
      <c r="B19" s="111"/>
      <c r="C19" s="110"/>
      <c r="D19" s="48">
        <v>3</v>
      </c>
      <c r="E19" s="75"/>
      <c r="F19" s="111"/>
      <c r="G19" s="102"/>
      <c r="H19" s="102"/>
      <c r="I19" s="90"/>
      <c r="J19" s="90"/>
      <c r="K19" s="94"/>
      <c r="L19" s="94"/>
      <c r="M19" s="94"/>
      <c r="N19" s="141"/>
      <c r="O19" s="144" t="s">
        <v>35</v>
      </c>
      <c r="P19" s="141" t="e">
        <f>O17+(0.115*P17^2)</f>
        <v>#DIV/0!</v>
      </c>
      <c r="Q19" s="141"/>
      <c r="R19" s="141"/>
      <c r="T19" s="102"/>
      <c r="U19" s="102"/>
      <c r="V19" s="102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</row>
    <row r="20" spans="1:58" ht="15.75" customHeight="1">
      <c r="A20" s="110"/>
      <c r="B20" s="111"/>
      <c r="C20" s="110"/>
      <c r="D20" s="48">
        <v>4</v>
      </c>
      <c r="E20" s="75"/>
      <c r="F20" s="111"/>
      <c r="G20" s="102"/>
      <c r="H20" s="102"/>
      <c r="I20" s="90"/>
      <c r="J20" s="90"/>
      <c r="K20" s="145" t="s">
        <v>123</v>
      </c>
      <c r="L20" s="146" t="s">
        <v>124</v>
      </c>
      <c r="M20" s="142"/>
      <c r="N20" s="141"/>
      <c r="O20" s="144" t="s">
        <v>36</v>
      </c>
      <c r="P20" s="141" t="e">
        <f>IF(P22=2,Q20,IF(P22=1,Q21," "))</f>
        <v>#DIV/0!</v>
      </c>
      <c r="Q20" s="141" t="e">
        <f>(0.7^2+Q17^2)^0.5</f>
        <v>#DIV/0!</v>
      </c>
      <c r="R20" s="141"/>
      <c r="T20" s="102"/>
      <c r="U20" s="102"/>
      <c r="V20" s="102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</row>
    <row r="21" spans="1:58" ht="15.75">
      <c r="A21" s="110"/>
      <c r="B21" s="111"/>
      <c r="C21" s="110"/>
      <c r="D21" s="48">
        <v>5</v>
      </c>
      <c r="E21" s="75"/>
      <c r="F21" s="111"/>
      <c r="G21" s="102"/>
      <c r="H21" s="102"/>
      <c r="I21" s="90"/>
      <c r="J21" s="90"/>
      <c r="K21" s="94" t="e">
        <f>STDEV(E17:E26)</f>
        <v>#DIV/0!</v>
      </c>
      <c r="L21" s="147" t="e">
        <f>((K21^2/COUNTA(E17:E26))+(0.026*K21^4/(COUNTA(E17:E26)-1)))^0.5</f>
        <v>#DIV/0!</v>
      </c>
      <c r="M21" s="142"/>
      <c r="N21" s="141"/>
      <c r="O21" s="141" t="s">
        <v>1</v>
      </c>
      <c r="P21" s="144">
        <f>COUNTA(E17:E26)</f>
        <v>0</v>
      </c>
      <c r="Q21" s="141" t="e">
        <f>(G17^2+Q17^2)^0.5</f>
        <v>#DIV/0!</v>
      </c>
      <c r="R21" s="141"/>
      <c r="T21" s="102"/>
      <c r="U21" s="102"/>
      <c r="V21" s="102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</row>
    <row r="22" spans="1:58" ht="15.75">
      <c r="A22" s="110"/>
      <c r="B22" s="111"/>
      <c r="C22" s="110"/>
      <c r="D22" s="48">
        <v>6</v>
      </c>
      <c r="E22" s="75"/>
      <c r="F22" s="111"/>
      <c r="G22" s="102"/>
      <c r="H22" s="102"/>
      <c r="I22" s="90"/>
      <c r="J22" s="90"/>
      <c r="K22" s="94"/>
      <c r="L22" s="94"/>
      <c r="M22" s="142"/>
      <c r="N22" s="141"/>
      <c r="O22" s="141" t="s">
        <v>107</v>
      </c>
      <c r="P22" s="141">
        <f>IF(G17&gt;0,1,2)</f>
        <v>2</v>
      </c>
      <c r="Q22" s="141"/>
      <c r="R22" s="141"/>
      <c r="T22" s="102"/>
      <c r="U22" s="102"/>
      <c r="V22" s="102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</row>
    <row r="23" spans="1:58" ht="15.75">
      <c r="A23" s="110"/>
      <c r="B23" s="111"/>
      <c r="C23" s="110"/>
      <c r="D23" s="48">
        <v>7</v>
      </c>
      <c r="E23" s="75"/>
      <c r="F23" s="111"/>
      <c r="G23" s="102"/>
      <c r="H23" s="102"/>
      <c r="I23" s="90"/>
      <c r="J23" s="90"/>
      <c r="K23" s="94"/>
      <c r="L23" s="94"/>
      <c r="M23" s="142"/>
      <c r="N23" s="141"/>
      <c r="P23" s="141"/>
      <c r="Q23" s="141"/>
      <c r="R23" s="141"/>
      <c r="T23" s="102"/>
      <c r="U23" s="102"/>
      <c r="V23" s="102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</row>
    <row r="24" spans="1:58" ht="15.75">
      <c r="A24" s="110"/>
      <c r="B24" s="111"/>
      <c r="C24" s="110"/>
      <c r="D24" s="48">
        <v>8</v>
      </c>
      <c r="E24" s="75"/>
      <c r="F24" s="111"/>
      <c r="G24" s="102"/>
      <c r="H24" s="102"/>
      <c r="I24" s="90"/>
      <c r="J24" s="90"/>
      <c r="K24" s="94"/>
      <c r="L24" s="94"/>
      <c r="M24" s="142"/>
      <c r="N24" s="94"/>
      <c r="T24" s="102"/>
      <c r="U24" s="102"/>
      <c r="V24" s="102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</row>
    <row r="25" spans="1:58" ht="15.75">
      <c r="A25" s="110"/>
      <c r="B25" s="111"/>
      <c r="C25" s="110"/>
      <c r="D25" s="48">
        <v>9</v>
      </c>
      <c r="E25" s="75"/>
      <c r="F25" s="111"/>
      <c r="G25" s="102"/>
      <c r="H25" s="102"/>
      <c r="I25" s="90"/>
      <c r="J25" s="90"/>
      <c r="K25" s="94"/>
      <c r="L25" s="94"/>
      <c r="M25" s="142"/>
      <c r="N25" s="94"/>
      <c r="T25" s="102"/>
      <c r="U25" s="102"/>
      <c r="V25" s="102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</row>
    <row r="26" spans="1:58" ht="15.75">
      <c r="A26" s="112"/>
      <c r="B26" s="15"/>
      <c r="C26" s="110"/>
      <c r="D26" s="48">
        <v>10</v>
      </c>
      <c r="E26" s="75"/>
      <c r="F26" s="111"/>
      <c r="G26" s="102"/>
      <c r="H26" s="102"/>
      <c r="I26" s="90"/>
      <c r="J26" s="90"/>
      <c r="K26" s="94"/>
      <c r="L26" s="94"/>
      <c r="M26" s="142"/>
      <c r="N26" s="94"/>
      <c r="T26" s="102"/>
      <c r="U26" s="102"/>
      <c r="V26" s="102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</row>
    <row r="27" spans="1:58" ht="12.75">
      <c r="A27" s="112"/>
      <c r="B27" s="15"/>
      <c r="C27" s="111"/>
      <c r="D27" s="111"/>
      <c r="E27" s="111"/>
      <c r="F27" s="111"/>
      <c r="G27" s="102"/>
      <c r="H27" s="102"/>
      <c r="I27" s="90"/>
      <c r="J27" s="90"/>
      <c r="K27" s="94"/>
      <c r="L27" s="94"/>
      <c r="M27" s="142"/>
      <c r="N27" s="94"/>
      <c r="T27" s="102"/>
      <c r="U27" s="102"/>
      <c r="V27" s="102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</row>
    <row r="28" spans="1:58" ht="15">
      <c r="A28" s="110"/>
      <c r="B28" s="49"/>
      <c r="C28" s="113"/>
      <c r="D28" s="113"/>
      <c r="E28" s="110"/>
      <c r="F28" s="110"/>
      <c r="G28" s="102"/>
      <c r="H28" s="102"/>
      <c r="I28" s="90"/>
      <c r="J28" s="90"/>
      <c r="K28" s="94"/>
      <c r="L28" s="94"/>
      <c r="M28" s="142"/>
      <c r="N28" s="94"/>
      <c r="T28" s="102"/>
      <c r="U28" s="102"/>
      <c r="V28" s="102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</row>
    <row r="29" spans="1:58" ht="24">
      <c r="A29" s="60" t="s">
        <v>71</v>
      </c>
      <c r="B29" s="114"/>
      <c r="C29" s="114"/>
      <c r="D29" s="115"/>
      <c r="E29" s="140"/>
      <c r="F29" s="76" t="str">
        <f>IF(P21&gt;1,P19,"-")</f>
        <v>-</v>
      </c>
      <c r="G29" s="92" t="s">
        <v>73</v>
      </c>
      <c r="H29" s="102"/>
      <c r="I29" s="90"/>
      <c r="J29" s="90"/>
      <c r="K29" s="94"/>
      <c r="L29" s="94"/>
      <c r="M29" s="94"/>
      <c r="N29" s="94"/>
      <c r="T29" s="102"/>
      <c r="U29" s="102"/>
      <c r="V29" s="102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</row>
    <row r="30" spans="1:58" ht="12.75">
      <c r="A30" s="110"/>
      <c r="B30" s="110"/>
      <c r="C30" s="110"/>
      <c r="D30" s="110"/>
      <c r="E30" s="110"/>
      <c r="F30" s="116"/>
      <c r="G30" s="102"/>
      <c r="H30" s="102"/>
      <c r="I30" s="90"/>
      <c r="J30" s="90"/>
      <c r="K30" s="94"/>
      <c r="L30" s="94"/>
      <c r="M30" s="94"/>
      <c r="N30" s="94"/>
      <c r="T30" s="102"/>
      <c r="U30" s="102"/>
      <c r="V30" s="102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</row>
    <row r="31" spans="1:58" ht="12.75">
      <c r="A31" s="110"/>
      <c r="B31" s="110"/>
      <c r="C31" s="110"/>
      <c r="D31" s="110"/>
      <c r="E31" s="111"/>
      <c r="F31" s="117"/>
      <c r="G31" s="109"/>
      <c r="H31" s="103"/>
      <c r="I31" s="127"/>
      <c r="J31" s="90"/>
      <c r="K31" s="94"/>
      <c r="L31" s="94"/>
      <c r="M31" s="94"/>
      <c r="N31" s="94"/>
      <c r="T31" s="102"/>
      <c r="U31" s="102"/>
      <c r="V31" s="102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</row>
    <row r="32" spans="1:58" ht="29.25">
      <c r="A32" s="61" t="s">
        <v>72</v>
      </c>
      <c r="B32" s="62"/>
      <c r="C32" s="114"/>
      <c r="D32" s="115"/>
      <c r="E32" s="140"/>
      <c r="F32" s="76" t="str">
        <f>IF(P21&gt;1,P20,"-")</f>
        <v>-</v>
      </c>
      <c r="G32" s="93" t="s">
        <v>26</v>
      </c>
      <c r="H32" s="103"/>
      <c r="I32" s="127"/>
      <c r="J32" s="90"/>
      <c r="K32" s="94"/>
      <c r="L32" s="94"/>
      <c r="M32" s="94"/>
      <c r="N32" s="94"/>
      <c r="T32" s="102"/>
      <c r="U32" s="102"/>
      <c r="V32" s="102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</row>
    <row r="33" spans="1:58" ht="14.25" customHeight="1">
      <c r="A33" s="110"/>
      <c r="B33" s="136"/>
      <c r="C33" s="51"/>
      <c r="D33" s="113"/>
      <c r="E33" s="118"/>
      <c r="F33" s="137"/>
      <c r="G33" s="131"/>
      <c r="H33" s="103"/>
      <c r="I33" s="127"/>
      <c r="J33" s="90"/>
      <c r="K33" s="94"/>
      <c r="L33" s="94"/>
      <c r="M33" s="94"/>
      <c r="N33" s="94"/>
      <c r="T33" s="102"/>
      <c r="U33" s="102"/>
      <c r="V33" s="102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</row>
    <row r="34" spans="1:58" ht="15">
      <c r="A34" s="110"/>
      <c r="B34" s="118"/>
      <c r="C34" s="50"/>
      <c r="D34" s="50"/>
      <c r="E34" s="50"/>
      <c r="F34" s="118"/>
      <c r="G34" s="102"/>
      <c r="H34" s="102"/>
      <c r="I34" s="90"/>
      <c r="J34" s="90"/>
      <c r="K34" s="94"/>
      <c r="L34" s="94"/>
      <c r="M34" s="94"/>
      <c r="N34" s="94"/>
      <c r="T34" s="102"/>
      <c r="U34" s="102"/>
      <c r="V34" s="102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</row>
    <row r="35" spans="1:58" ht="29.25">
      <c r="A35" s="61" t="s">
        <v>121</v>
      </c>
      <c r="B35" s="62"/>
      <c r="C35" s="114"/>
      <c r="D35" s="115"/>
      <c r="E35" s="76"/>
      <c r="F35" s="76" t="str">
        <f>IF(P21=0,"-",L21)</f>
        <v>-</v>
      </c>
      <c r="G35" s="93" t="s">
        <v>26</v>
      </c>
      <c r="I35" s="127"/>
      <c r="J35" s="90"/>
      <c r="K35" s="94"/>
      <c r="L35" s="94"/>
      <c r="M35" s="94"/>
      <c r="N35" s="94"/>
      <c r="T35" s="102"/>
      <c r="U35" s="102"/>
      <c r="V35" s="102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</row>
    <row r="36" spans="1:58" ht="15">
      <c r="A36" s="110"/>
      <c r="B36" s="110"/>
      <c r="C36" s="110"/>
      <c r="D36" s="51"/>
      <c r="E36" s="51"/>
      <c r="F36" s="110"/>
      <c r="G36" s="102"/>
      <c r="H36" s="102"/>
      <c r="I36" s="90"/>
      <c r="J36" s="90"/>
      <c r="K36" s="94"/>
      <c r="L36" s="94"/>
      <c r="M36" s="94"/>
      <c r="N36" s="94"/>
      <c r="T36" s="102"/>
      <c r="U36" s="102"/>
      <c r="V36" s="102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</row>
    <row r="37" spans="9:58" ht="12.75">
      <c r="I37" s="90"/>
      <c r="J37" s="90"/>
      <c r="K37" s="94"/>
      <c r="L37" s="94"/>
      <c r="M37" s="94"/>
      <c r="N37" s="94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</row>
    <row r="38" spans="9:58" ht="12.75">
      <c r="I38" s="90"/>
      <c r="J38" s="90"/>
      <c r="K38" s="94"/>
      <c r="L38" s="94"/>
      <c r="M38" s="94"/>
      <c r="N38" s="94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</row>
    <row r="39" spans="3:58" ht="12.75">
      <c r="C39" s="16"/>
      <c r="D39" s="16"/>
      <c r="E39" s="16"/>
      <c r="F39" s="16"/>
      <c r="G39" s="17"/>
      <c r="I39" s="90"/>
      <c r="J39" s="90"/>
      <c r="K39" s="94"/>
      <c r="L39" s="94"/>
      <c r="M39" s="94"/>
      <c r="N39" s="94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</row>
    <row r="40" spans="9:58" ht="12.75">
      <c r="I40" s="90"/>
      <c r="J40" s="90"/>
      <c r="K40" s="94"/>
      <c r="L40" s="94"/>
      <c r="M40" s="94"/>
      <c r="N40" s="94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</row>
    <row r="41" spans="9:58" ht="12.75">
      <c r="I41" s="90"/>
      <c r="J41" s="90"/>
      <c r="K41" s="94"/>
      <c r="L41" s="94"/>
      <c r="M41" s="94"/>
      <c r="N41" s="94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</row>
    <row r="42" spans="9:58" ht="12.75">
      <c r="I42" s="90"/>
      <c r="J42" s="90"/>
      <c r="K42" s="94"/>
      <c r="L42" s="94"/>
      <c r="M42" s="94"/>
      <c r="N42" s="94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</row>
    <row r="43" spans="9:58" ht="12.75">
      <c r="I43" s="90"/>
      <c r="J43" s="90"/>
      <c r="K43" s="94"/>
      <c r="L43" s="94"/>
      <c r="M43" s="94"/>
      <c r="N43" s="94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</row>
    <row r="44" spans="9:58" ht="12.75">
      <c r="I44" s="90"/>
      <c r="J44" s="90"/>
      <c r="K44" s="94"/>
      <c r="L44" s="94"/>
      <c r="M44" s="94"/>
      <c r="N44" s="94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</row>
    <row r="45" spans="9:58" ht="12.75">
      <c r="I45" s="90"/>
      <c r="J45" s="90"/>
      <c r="K45" s="94"/>
      <c r="L45" s="94"/>
      <c r="M45" s="94"/>
      <c r="N45" s="94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</row>
    <row r="46" spans="9:58" ht="12.75">
      <c r="I46" s="90"/>
      <c r="J46" s="90"/>
      <c r="K46" s="94"/>
      <c r="L46" s="94"/>
      <c r="M46" s="94"/>
      <c r="N46" s="94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</row>
    <row r="47" spans="9:58" ht="12.75">
      <c r="I47" s="90"/>
      <c r="J47" s="90"/>
      <c r="K47" s="94"/>
      <c r="L47" s="94"/>
      <c r="M47" s="94"/>
      <c r="N47" s="94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</row>
    <row r="48" spans="9:58" ht="12.75">
      <c r="I48" s="90"/>
      <c r="J48" s="90"/>
      <c r="K48" s="94"/>
      <c r="L48" s="94"/>
      <c r="M48" s="94"/>
      <c r="N48" s="94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</row>
    <row r="49" spans="9:58" ht="12.75">
      <c r="I49" s="90"/>
      <c r="J49" s="90"/>
      <c r="K49" s="94"/>
      <c r="L49" s="94"/>
      <c r="M49" s="94"/>
      <c r="N49" s="94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</row>
    <row r="50" spans="9:58" ht="12.75">
      <c r="I50" s="90"/>
      <c r="J50" s="90"/>
      <c r="K50" s="94"/>
      <c r="L50" s="94"/>
      <c r="M50" s="94"/>
      <c r="N50" s="94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</row>
    <row r="51" spans="9:58" ht="12.75">
      <c r="I51" s="90"/>
      <c r="J51" s="90"/>
      <c r="K51" s="94"/>
      <c r="L51" s="94"/>
      <c r="M51" s="94"/>
      <c r="N51" s="94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</row>
    <row r="52" spans="9:58" ht="12.75">
      <c r="I52" s="90"/>
      <c r="J52" s="90"/>
      <c r="K52" s="94"/>
      <c r="L52" s="94"/>
      <c r="M52" s="94"/>
      <c r="N52" s="94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</row>
    <row r="53" spans="9:58" ht="12.75">
      <c r="I53" s="90"/>
      <c r="J53" s="90"/>
      <c r="K53" s="94"/>
      <c r="L53" s="94"/>
      <c r="M53" s="94"/>
      <c r="N53" s="94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</row>
    <row r="54" spans="9:58" ht="12.75">
      <c r="I54" s="90"/>
      <c r="J54" s="90"/>
      <c r="K54" s="94"/>
      <c r="L54" s="94"/>
      <c r="M54" s="94"/>
      <c r="N54" s="94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</row>
    <row r="55" spans="9:58" ht="12.75">
      <c r="I55" s="90"/>
      <c r="J55" s="90"/>
      <c r="K55" s="94"/>
      <c r="L55" s="94"/>
      <c r="M55" s="94"/>
      <c r="N55" s="94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</row>
    <row r="56" spans="9:58" ht="12.75">
      <c r="I56" s="90"/>
      <c r="J56" s="90"/>
      <c r="K56" s="94"/>
      <c r="L56" s="94"/>
      <c r="M56" s="94"/>
      <c r="N56" s="94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</row>
    <row r="57" spans="9:58" ht="12.75">
      <c r="I57" s="90"/>
      <c r="J57" s="90"/>
      <c r="K57" s="94"/>
      <c r="L57" s="94"/>
      <c r="M57" s="94"/>
      <c r="N57" s="94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</row>
    <row r="58" spans="9:58" ht="12.75">
      <c r="I58" s="90"/>
      <c r="J58" s="90"/>
      <c r="K58" s="94"/>
      <c r="L58" s="94"/>
      <c r="M58" s="94"/>
      <c r="N58" s="94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</row>
    <row r="59" spans="9:58" ht="12.75">
      <c r="I59" s="90"/>
      <c r="J59" s="90"/>
      <c r="K59" s="94"/>
      <c r="L59" s="94"/>
      <c r="M59" s="94"/>
      <c r="N59" s="94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</row>
    <row r="60" spans="9:58" ht="12.75">
      <c r="I60" s="90"/>
      <c r="J60" s="90"/>
      <c r="K60" s="94"/>
      <c r="L60" s="94"/>
      <c r="M60" s="94"/>
      <c r="N60" s="94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</row>
    <row r="61" spans="9:58" ht="12.75">
      <c r="I61" s="90"/>
      <c r="J61" s="90"/>
      <c r="K61" s="94"/>
      <c r="L61" s="94"/>
      <c r="M61" s="94"/>
      <c r="N61" s="94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</row>
    <row r="62" spans="9:58" ht="12.75">
      <c r="I62" s="90"/>
      <c r="J62" s="90"/>
      <c r="K62" s="94"/>
      <c r="L62" s="94"/>
      <c r="M62" s="94"/>
      <c r="N62" s="94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</row>
    <row r="63" spans="9:58" ht="12.75">
      <c r="I63" s="90"/>
      <c r="J63" s="90"/>
      <c r="K63" s="94"/>
      <c r="L63" s="94"/>
      <c r="M63" s="94"/>
      <c r="N63" s="94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</row>
    <row r="64" spans="9:58" ht="12.75">
      <c r="I64" s="90"/>
      <c r="J64" s="90"/>
      <c r="K64" s="94"/>
      <c r="L64" s="94"/>
      <c r="M64" s="94"/>
      <c r="N64" s="94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</row>
    <row r="65" spans="9:58" ht="12.75">
      <c r="I65" s="90"/>
      <c r="J65" s="90"/>
      <c r="K65" s="94"/>
      <c r="L65" s="94"/>
      <c r="M65" s="94"/>
      <c r="N65" s="94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</row>
    <row r="66" spans="9:58" ht="12.75">
      <c r="I66" s="90"/>
      <c r="J66" s="90"/>
      <c r="K66" s="94"/>
      <c r="L66" s="94"/>
      <c r="M66" s="94"/>
      <c r="N66" s="94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</row>
    <row r="67" spans="9:58" ht="12.75">
      <c r="I67" s="90"/>
      <c r="J67" s="90"/>
      <c r="K67" s="94"/>
      <c r="L67" s="94"/>
      <c r="M67" s="94"/>
      <c r="N67" s="94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</row>
    <row r="68" spans="9:58" ht="12.75">
      <c r="I68" s="90"/>
      <c r="J68" s="90"/>
      <c r="K68" s="94"/>
      <c r="L68" s="94"/>
      <c r="M68" s="94"/>
      <c r="N68" s="94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</row>
    <row r="69" spans="9:58" ht="12.75">
      <c r="I69" s="90"/>
      <c r="J69" s="90"/>
      <c r="K69" s="94"/>
      <c r="L69" s="94"/>
      <c r="M69" s="94"/>
      <c r="N69" s="94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</row>
    <row r="70" spans="9:58" ht="12.75">
      <c r="I70" s="90"/>
      <c r="J70" s="90"/>
      <c r="K70" s="94"/>
      <c r="L70" s="94"/>
      <c r="M70" s="94"/>
      <c r="N70" s="94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</row>
    <row r="71" spans="9:58" ht="12.75">
      <c r="I71" s="90"/>
      <c r="J71" s="90"/>
      <c r="K71" s="94"/>
      <c r="L71" s="94"/>
      <c r="M71" s="94"/>
      <c r="N71" s="94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</row>
    <row r="72" spans="9:58" ht="12.75">
      <c r="I72" s="90"/>
      <c r="J72" s="90"/>
      <c r="K72" s="94"/>
      <c r="L72" s="94"/>
      <c r="M72" s="94"/>
      <c r="N72" s="94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</row>
    <row r="73" spans="9:58" ht="12.75">
      <c r="I73" s="90"/>
      <c r="J73" s="90"/>
      <c r="K73" s="94"/>
      <c r="L73" s="94"/>
      <c r="M73" s="94"/>
      <c r="N73" s="94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</row>
    <row r="74" spans="9:58" ht="12.75">
      <c r="I74" s="90"/>
      <c r="J74" s="90"/>
      <c r="K74" s="94"/>
      <c r="L74" s="94"/>
      <c r="M74" s="94"/>
      <c r="N74" s="94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</row>
    <row r="75" spans="9:58" ht="12.75">
      <c r="I75" s="90"/>
      <c r="J75" s="90"/>
      <c r="K75" s="94"/>
      <c r="L75" s="94"/>
      <c r="M75" s="94"/>
      <c r="N75" s="94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</row>
    <row r="76" spans="9:58" ht="12.75">
      <c r="I76" s="90"/>
      <c r="J76" s="90"/>
      <c r="K76" s="94"/>
      <c r="L76" s="94"/>
      <c r="M76" s="94"/>
      <c r="N76" s="94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</row>
    <row r="77" spans="9:58" ht="12.75">
      <c r="I77" s="90"/>
      <c r="J77" s="90"/>
      <c r="K77" s="94"/>
      <c r="L77" s="94"/>
      <c r="M77" s="94"/>
      <c r="N77" s="94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</row>
    <row r="78" spans="9:58" ht="12.75">
      <c r="I78" s="90"/>
      <c r="J78" s="90"/>
      <c r="K78" s="94"/>
      <c r="L78" s="94"/>
      <c r="M78" s="94"/>
      <c r="N78" s="94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</row>
    <row r="79" spans="9:58" ht="12.75">
      <c r="I79" s="90"/>
      <c r="J79" s="90"/>
      <c r="K79" s="94"/>
      <c r="L79" s="94"/>
      <c r="M79" s="94"/>
      <c r="N79" s="94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</row>
    <row r="80" spans="9:58" ht="12.75">
      <c r="I80" s="90"/>
      <c r="J80" s="90"/>
      <c r="K80" s="94"/>
      <c r="L80" s="94"/>
      <c r="M80" s="94"/>
      <c r="N80" s="94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</row>
    <row r="81" spans="9:58" ht="12.75">
      <c r="I81" s="90"/>
      <c r="J81" s="90"/>
      <c r="K81" s="94"/>
      <c r="L81" s="94"/>
      <c r="M81" s="94"/>
      <c r="N81" s="94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</row>
    <row r="82" spans="9:58" ht="12.75">
      <c r="I82" s="90"/>
      <c r="J82" s="90"/>
      <c r="K82" s="94"/>
      <c r="L82" s="94"/>
      <c r="M82" s="94"/>
      <c r="N82" s="94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</row>
    <row r="83" spans="9:58" ht="12.75">
      <c r="I83" s="90"/>
      <c r="J83" s="90"/>
      <c r="K83" s="94"/>
      <c r="L83" s="94"/>
      <c r="M83" s="94"/>
      <c r="N83" s="94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</row>
    <row r="84" spans="9:58" ht="12.75">
      <c r="I84" s="90"/>
      <c r="J84" s="90"/>
      <c r="K84" s="94"/>
      <c r="L84" s="94"/>
      <c r="M84" s="94"/>
      <c r="N84" s="94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</row>
    <row r="85" spans="9:58" ht="12.75">
      <c r="I85" s="90"/>
      <c r="J85" s="90"/>
      <c r="K85" s="94"/>
      <c r="L85" s="94"/>
      <c r="M85" s="94"/>
      <c r="N85" s="94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</row>
    <row r="86" spans="9:58" ht="12.75">
      <c r="I86" s="90"/>
      <c r="J86" s="90"/>
      <c r="K86" s="94"/>
      <c r="L86" s="94"/>
      <c r="M86" s="94"/>
      <c r="N86" s="94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</row>
    <row r="87" spans="9:58" ht="12.75">
      <c r="I87" s="90"/>
      <c r="J87" s="90"/>
      <c r="K87" s="94"/>
      <c r="L87" s="94"/>
      <c r="M87" s="94"/>
      <c r="N87" s="94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</row>
    <row r="88" spans="9:58" ht="12.75">
      <c r="I88" s="90"/>
      <c r="J88" s="90"/>
      <c r="K88" s="94"/>
      <c r="L88" s="94"/>
      <c r="M88" s="94"/>
      <c r="N88" s="94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</row>
    <row r="89" spans="9:58" ht="12.75">
      <c r="I89" s="90"/>
      <c r="J89" s="90"/>
      <c r="K89" s="94"/>
      <c r="L89" s="94"/>
      <c r="M89" s="94"/>
      <c r="N89" s="94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</row>
    <row r="90" spans="9:58" ht="12.75">
      <c r="I90" s="90"/>
      <c r="J90" s="90"/>
      <c r="K90" s="94"/>
      <c r="L90" s="94"/>
      <c r="M90" s="94"/>
      <c r="N90" s="94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</row>
    <row r="91" spans="9:58" ht="12.75">
      <c r="I91" s="90"/>
      <c r="J91" s="90"/>
      <c r="K91" s="94"/>
      <c r="L91" s="94"/>
      <c r="M91" s="94"/>
      <c r="N91" s="94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</row>
    <row r="92" spans="9:58" ht="12.75">
      <c r="I92" s="90"/>
      <c r="J92" s="90"/>
      <c r="K92" s="94"/>
      <c r="L92" s="94"/>
      <c r="M92" s="94"/>
      <c r="N92" s="94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</row>
    <row r="93" spans="9:58" ht="12.75">
      <c r="I93" s="90"/>
      <c r="J93" s="90"/>
      <c r="K93" s="94"/>
      <c r="L93" s="94"/>
      <c r="M93" s="94"/>
      <c r="N93" s="94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</row>
    <row r="94" spans="9:58" ht="12.75">
      <c r="I94" s="90"/>
      <c r="J94" s="90"/>
      <c r="K94" s="94"/>
      <c r="L94" s="94"/>
      <c r="M94" s="94"/>
      <c r="N94" s="94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</row>
    <row r="95" spans="9:58" ht="12.75">
      <c r="I95" s="90"/>
      <c r="J95" s="90"/>
      <c r="K95" s="94"/>
      <c r="L95" s="94"/>
      <c r="M95" s="94"/>
      <c r="N95" s="94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</row>
    <row r="96" spans="9:58" ht="12.75">
      <c r="I96" s="90"/>
      <c r="J96" s="90"/>
      <c r="K96" s="94"/>
      <c r="L96" s="94"/>
      <c r="M96" s="94"/>
      <c r="N96" s="94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</row>
    <row r="97" spans="9:58" ht="12.75">
      <c r="I97" s="90"/>
      <c r="J97" s="90"/>
      <c r="K97" s="94"/>
      <c r="L97" s="94"/>
      <c r="M97" s="94"/>
      <c r="N97" s="94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</row>
    <row r="98" spans="9:58" ht="12.75">
      <c r="I98" s="90"/>
      <c r="J98" s="90"/>
      <c r="K98" s="94"/>
      <c r="L98" s="94"/>
      <c r="M98" s="94"/>
      <c r="N98" s="94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</row>
    <row r="99" spans="9:58" ht="12.75">
      <c r="I99" s="90"/>
      <c r="J99" s="90"/>
      <c r="K99" s="94"/>
      <c r="L99" s="94"/>
      <c r="M99" s="94"/>
      <c r="N99" s="94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</row>
    <row r="100" spans="9:58" ht="12.75">
      <c r="I100" s="90"/>
      <c r="J100" s="90"/>
      <c r="K100" s="94"/>
      <c r="L100" s="94"/>
      <c r="M100" s="94"/>
      <c r="N100" s="94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</row>
    <row r="101" spans="9:58" ht="12.75">
      <c r="I101" s="90"/>
      <c r="J101" s="90"/>
      <c r="K101" s="94"/>
      <c r="L101" s="94"/>
      <c r="M101" s="94"/>
      <c r="N101" s="94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</row>
    <row r="102" spans="9:58" ht="12.75">
      <c r="I102" s="90"/>
      <c r="J102" s="90"/>
      <c r="K102" s="94"/>
      <c r="L102" s="94"/>
      <c r="M102" s="94"/>
      <c r="N102" s="94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</row>
    <row r="103" spans="9:58" ht="12.75">
      <c r="I103" s="90"/>
      <c r="J103" s="90"/>
      <c r="K103" s="94"/>
      <c r="L103" s="94"/>
      <c r="M103" s="94"/>
      <c r="N103" s="94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</row>
    <row r="104" spans="9:58" ht="12.75">
      <c r="I104" s="90"/>
      <c r="J104" s="90"/>
      <c r="K104" s="94"/>
      <c r="L104" s="94"/>
      <c r="M104" s="94"/>
      <c r="N104" s="94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</row>
    <row r="105" spans="9:58" ht="12.75">
      <c r="I105" s="90"/>
      <c r="J105" s="90"/>
      <c r="K105" s="94"/>
      <c r="L105" s="94"/>
      <c r="M105" s="94"/>
      <c r="N105" s="94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</row>
    <row r="106" spans="9:58" ht="12.75">
      <c r="I106" s="90"/>
      <c r="J106" s="90"/>
      <c r="K106" s="94"/>
      <c r="L106" s="94"/>
      <c r="M106" s="94"/>
      <c r="N106" s="94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</row>
    <row r="107" spans="9:58" ht="12.75">
      <c r="I107" s="90"/>
      <c r="J107" s="90"/>
      <c r="K107" s="94"/>
      <c r="L107" s="94"/>
      <c r="M107" s="94"/>
      <c r="N107" s="94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</row>
    <row r="108" spans="9:58" ht="12.75">
      <c r="I108" s="90"/>
      <c r="J108" s="90"/>
      <c r="K108" s="94"/>
      <c r="L108" s="94"/>
      <c r="M108" s="94"/>
      <c r="N108" s="94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</row>
    <row r="109" spans="9:58" ht="12.75">
      <c r="I109" s="90"/>
      <c r="J109" s="90"/>
      <c r="K109" s="94"/>
      <c r="L109" s="94"/>
      <c r="M109" s="94"/>
      <c r="N109" s="94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</row>
    <row r="110" spans="9:58" ht="12.75">
      <c r="I110" s="90"/>
      <c r="J110" s="90"/>
      <c r="K110" s="94"/>
      <c r="L110" s="94"/>
      <c r="M110" s="94"/>
      <c r="N110" s="94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</row>
    <row r="111" spans="9:58" ht="12.75">
      <c r="I111" s="90"/>
      <c r="J111" s="90"/>
      <c r="K111" s="94"/>
      <c r="L111" s="94"/>
      <c r="M111" s="94"/>
      <c r="N111" s="94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</row>
    <row r="112" spans="9:58" ht="12.75">
      <c r="I112" s="90"/>
      <c r="J112" s="90"/>
      <c r="K112" s="94"/>
      <c r="L112" s="94"/>
      <c r="M112" s="94"/>
      <c r="N112" s="94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</row>
    <row r="113" spans="9:58" ht="12.75">
      <c r="I113" s="90"/>
      <c r="J113" s="90"/>
      <c r="K113" s="94"/>
      <c r="L113" s="94"/>
      <c r="M113" s="94"/>
      <c r="N113" s="94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</row>
    <row r="114" spans="9:58" ht="12.75">
      <c r="I114" s="90"/>
      <c r="J114" s="90"/>
      <c r="K114" s="94"/>
      <c r="L114" s="94"/>
      <c r="M114" s="94"/>
      <c r="N114" s="94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</row>
    <row r="115" spans="9:58" ht="12.75">
      <c r="I115" s="90"/>
      <c r="J115" s="90"/>
      <c r="K115" s="94"/>
      <c r="L115" s="94"/>
      <c r="M115" s="94"/>
      <c r="N115" s="94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</row>
    <row r="116" spans="9:58" ht="12.75">
      <c r="I116" s="90"/>
      <c r="J116" s="90"/>
      <c r="K116" s="94"/>
      <c r="L116" s="94"/>
      <c r="M116" s="94"/>
      <c r="N116" s="94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</row>
    <row r="117" spans="9:58" ht="12.75">
      <c r="I117" s="90"/>
      <c r="J117" s="90"/>
      <c r="K117" s="94"/>
      <c r="L117" s="94"/>
      <c r="M117" s="94"/>
      <c r="N117" s="94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</row>
    <row r="118" spans="9:58" ht="12.75">
      <c r="I118" s="90"/>
      <c r="J118" s="90"/>
      <c r="K118" s="94"/>
      <c r="L118" s="94"/>
      <c r="M118" s="94"/>
      <c r="N118" s="94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</row>
    <row r="119" spans="9:58" ht="12.75">
      <c r="I119" s="90"/>
      <c r="J119" s="90"/>
      <c r="K119" s="94"/>
      <c r="L119" s="94"/>
      <c r="M119" s="94"/>
      <c r="N119" s="94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</row>
    <row r="120" spans="9:58" ht="12.75">
      <c r="I120" s="90"/>
      <c r="J120" s="90"/>
      <c r="K120" s="94"/>
      <c r="L120" s="94"/>
      <c r="M120" s="94"/>
      <c r="N120" s="94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</row>
    <row r="121" spans="9:58" ht="12.75">
      <c r="I121" s="90"/>
      <c r="J121" s="90"/>
      <c r="K121" s="94"/>
      <c r="L121" s="94"/>
      <c r="M121" s="94"/>
      <c r="N121" s="94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</row>
    <row r="122" spans="9:58" ht="12.75">
      <c r="I122" s="90"/>
      <c r="J122" s="90"/>
      <c r="K122" s="94"/>
      <c r="L122" s="94"/>
      <c r="M122" s="94"/>
      <c r="N122" s="94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</row>
    <row r="123" spans="9:58" ht="12.75">
      <c r="I123" s="90"/>
      <c r="J123" s="90"/>
      <c r="K123" s="94"/>
      <c r="L123" s="94"/>
      <c r="M123" s="94"/>
      <c r="N123" s="94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</row>
    <row r="124" spans="9:58" ht="12.75">
      <c r="I124" s="90"/>
      <c r="J124" s="90"/>
      <c r="K124" s="94"/>
      <c r="L124" s="94"/>
      <c r="M124" s="94"/>
      <c r="N124" s="94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</row>
    <row r="125" spans="9:58" ht="12.75">
      <c r="I125" s="90"/>
      <c r="J125" s="90"/>
      <c r="K125" s="94"/>
      <c r="L125" s="94"/>
      <c r="M125" s="94"/>
      <c r="N125" s="94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</row>
    <row r="126" spans="9:58" ht="12.75">
      <c r="I126" s="90"/>
      <c r="J126" s="90"/>
      <c r="K126" s="94"/>
      <c r="L126" s="94"/>
      <c r="M126" s="94"/>
      <c r="N126" s="94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</row>
    <row r="127" spans="9:58" ht="12.75">
      <c r="I127" s="90"/>
      <c r="J127" s="90"/>
      <c r="K127" s="94"/>
      <c r="L127" s="94"/>
      <c r="M127" s="94"/>
      <c r="N127" s="94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</row>
    <row r="128" spans="9:58" ht="12.75">
      <c r="I128" s="90"/>
      <c r="J128" s="90"/>
      <c r="K128" s="94"/>
      <c r="L128" s="94"/>
      <c r="M128" s="94"/>
      <c r="N128" s="94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</row>
    <row r="129" spans="9:58" ht="12.75">
      <c r="I129" s="90"/>
      <c r="J129" s="90"/>
      <c r="K129" s="94"/>
      <c r="L129" s="94"/>
      <c r="M129" s="94"/>
      <c r="N129" s="94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</row>
    <row r="130" spans="9:58" ht="12.75">
      <c r="I130" s="90"/>
      <c r="J130" s="90"/>
      <c r="K130" s="94"/>
      <c r="L130" s="94"/>
      <c r="M130" s="94"/>
      <c r="N130" s="94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</row>
    <row r="131" spans="9:58" ht="12.75">
      <c r="I131" s="90"/>
      <c r="J131" s="90"/>
      <c r="K131" s="94"/>
      <c r="L131" s="94"/>
      <c r="M131" s="94"/>
      <c r="N131" s="94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</row>
    <row r="132" spans="9:58" ht="12.75">
      <c r="I132" s="90"/>
      <c r="J132" s="90"/>
      <c r="K132" s="94"/>
      <c r="L132" s="94"/>
      <c r="M132" s="94"/>
      <c r="N132" s="94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</row>
    <row r="133" spans="9:58" ht="12.75">
      <c r="I133" s="90"/>
      <c r="J133" s="90"/>
      <c r="K133" s="94"/>
      <c r="L133" s="94"/>
      <c r="M133" s="94"/>
      <c r="N133" s="94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</row>
    <row r="134" spans="9:58" ht="12.75">
      <c r="I134" s="90"/>
      <c r="J134" s="90"/>
      <c r="K134" s="94"/>
      <c r="L134" s="94"/>
      <c r="M134" s="94"/>
      <c r="N134" s="94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</row>
    <row r="135" spans="9:58" ht="12.75">
      <c r="I135" s="90"/>
      <c r="J135" s="90"/>
      <c r="K135" s="94"/>
      <c r="L135" s="94"/>
      <c r="M135" s="94"/>
      <c r="N135" s="94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</row>
    <row r="136" spans="9:58" ht="12.75">
      <c r="I136" s="90"/>
      <c r="J136" s="90"/>
      <c r="K136" s="94"/>
      <c r="L136" s="94"/>
      <c r="M136" s="94"/>
      <c r="N136" s="94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</row>
    <row r="137" spans="9:58" ht="12.75">
      <c r="I137" s="90"/>
      <c r="J137" s="90"/>
      <c r="K137" s="94"/>
      <c r="L137" s="94"/>
      <c r="M137" s="94"/>
      <c r="N137" s="94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</row>
    <row r="138" spans="9:58" ht="12.75">
      <c r="I138" s="90"/>
      <c r="J138" s="90"/>
      <c r="K138" s="94"/>
      <c r="L138" s="94"/>
      <c r="M138" s="94"/>
      <c r="N138" s="94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</row>
    <row r="139" spans="9:58" ht="12.75">
      <c r="I139" s="90"/>
      <c r="J139" s="90"/>
      <c r="K139" s="94"/>
      <c r="L139" s="94"/>
      <c r="M139" s="94"/>
      <c r="N139" s="94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</row>
    <row r="140" spans="9:58" ht="12.75">
      <c r="I140" s="90"/>
      <c r="J140" s="90"/>
      <c r="K140" s="94"/>
      <c r="L140" s="94"/>
      <c r="M140" s="94"/>
      <c r="N140" s="94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</row>
    <row r="141" spans="9:58" ht="12.75">
      <c r="I141" s="90"/>
      <c r="J141" s="90"/>
      <c r="K141" s="94"/>
      <c r="L141" s="94"/>
      <c r="M141" s="94"/>
      <c r="N141" s="94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</row>
    <row r="142" spans="9:58" ht="12.75">
      <c r="I142" s="90"/>
      <c r="J142" s="90"/>
      <c r="K142" s="94"/>
      <c r="L142" s="94"/>
      <c r="M142" s="94"/>
      <c r="N142" s="94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</row>
    <row r="143" spans="9:58" ht="12.75">
      <c r="I143" s="90"/>
      <c r="J143" s="90"/>
      <c r="K143" s="94"/>
      <c r="L143" s="94"/>
      <c r="M143" s="94"/>
      <c r="N143" s="94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</row>
    <row r="144" spans="9:58" ht="12.75">
      <c r="I144" s="90"/>
      <c r="J144" s="90"/>
      <c r="K144" s="94"/>
      <c r="L144" s="94"/>
      <c r="M144" s="94"/>
      <c r="N144" s="94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</row>
    <row r="145" spans="9:58" ht="12.75">
      <c r="I145" s="90"/>
      <c r="J145" s="90"/>
      <c r="K145" s="94"/>
      <c r="L145" s="94"/>
      <c r="M145" s="94"/>
      <c r="N145" s="94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</row>
    <row r="146" spans="9:58" ht="12.75">
      <c r="I146" s="90"/>
      <c r="J146" s="90"/>
      <c r="K146" s="94"/>
      <c r="L146" s="94"/>
      <c r="M146" s="94"/>
      <c r="N146" s="94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</row>
    <row r="147" spans="9:58" ht="12.75">
      <c r="I147" s="90"/>
      <c r="J147" s="90"/>
      <c r="K147" s="94"/>
      <c r="L147" s="94"/>
      <c r="M147" s="94"/>
      <c r="N147" s="94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</row>
    <row r="148" spans="9:58" ht="12.75">
      <c r="I148" s="90"/>
      <c r="J148" s="90"/>
      <c r="K148" s="94"/>
      <c r="L148" s="94"/>
      <c r="M148" s="94"/>
      <c r="N148" s="94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</row>
    <row r="149" spans="9:58" ht="12.75">
      <c r="I149" s="90"/>
      <c r="J149" s="90"/>
      <c r="K149" s="94"/>
      <c r="L149" s="94"/>
      <c r="M149" s="94"/>
      <c r="N149" s="94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</row>
    <row r="150" spans="9:58" ht="12.75">
      <c r="I150" s="90"/>
      <c r="J150" s="90"/>
      <c r="K150" s="94"/>
      <c r="L150" s="94"/>
      <c r="M150" s="94"/>
      <c r="N150" s="94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</row>
    <row r="151" spans="9:58" ht="12.75">
      <c r="I151" s="90"/>
      <c r="J151" s="90"/>
      <c r="K151" s="94"/>
      <c r="L151" s="94"/>
      <c r="M151" s="94"/>
      <c r="N151" s="94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</row>
    <row r="152" spans="9:58" ht="12.75">
      <c r="I152" s="90"/>
      <c r="J152" s="90"/>
      <c r="K152" s="94"/>
      <c r="L152" s="94"/>
      <c r="M152" s="94"/>
      <c r="N152" s="94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</row>
    <row r="153" spans="9:58" ht="12.75">
      <c r="I153" s="90"/>
      <c r="J153" s="90"/>
      <c r="K153" s="94"/>
      <c r="L153" s="94"/>
      <c r="M153" s="94"/>
      <c r="N153" s="94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</row>
    <row r="154" spans="9:58" ht="12.75">
      <c r="I154" s="90"/>
      <c r="J154" s="90"/>
      <c r="K154" s="94"/>
      <c r="L154" s="94"/>
      <c r="M154" s="94"/>
      <c r="N154" s="94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</row>
    <row r="155" spans="9:58" ht="12.75">
      <c r="I155" s="90"/>
      <c r="J155" s="90"/>
      <c r="K155" s="94"/>
      <c r="L155" s="94"/>
      <c r="M155" s="94"/>
      <c r="N155" s="94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</row>
    <row r="156" spans="9:58" ht="12.75">
      <c r="I156" s="90"/>
      <c r="J156" s="90"/>
      <c r="K156" s="94"/>
      <c r="L156" s="94"/>
      <c r="M156" s="94"/>
      <c r="N156" s="94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</row>
    <row r="157" spans="9:58" ht="12.75">
      <c r="I157" s="90"/>
      <c r="J157" s="90"/>
      <c r="K157" s="94"/>
      <c r="L157" s="94"/>
      <c r="M157" s="94"/>
      <c r="N157" s="94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</row>
    <row r="158" spans="9:58" ht="12.75">
      <c r="I158" s="90"/>
      <c r="J158" s="90"/>
      <c r="K158" s="94"/>
      <c r="L158" s="94"/>
      <c r="M158" s="94"/>
      <c r="N158" s="94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</row>
    <row r="159" spans="9:58" ht="12.75">
      <c r="I159" s="90"/>
      <c r="J159" s="90"/>
      <c r="K159" s="94"/>
      <c r="L159" s="94"/>
      <c r="M159" s="94"/>
      <c r="N159" s="94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</row>
    <row r="160" spans="9:58" ht="12.75">
      <c r="I160" s="90"/>
      <c r="J160" s="90"/>
      <c r="K160" s="94"/>
      <c r="L160" s="94"/>
      <c r="M160" s="94"/>
      <c r="N160" s="94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</row>
    <row r="161" spans="9:58" ht="12.75">
      <c r="I161" s="90"/>
      <c r="J161" s="90"/>
      <c r="K161" s="94"/>
      <c r="L161" s="94"/>
      <c r="M161" s="94"/>
      <c r="N161" s="94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</row>
    <row r="162" spans="9:58" ht="12.75">
      <c r="I162" s="90"/>
      <c r="J162" s="90"/>
      <c r="K162" s="94"/>
      <c r="L162" s="94"/>
      <c r="M162" s="94"/>
      <c r="N162" s="94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</row>
    <row r="163" spans="9:58" ht="12.75">
      <c r="I163" s="90"/>
      <c r="J163" s="90"/>
      <c r="K163" s="94"/>
      <c r="L163" s="94"/>
      <c r="M163" s="94"/>
      <c r="N163" s="94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</row>
    <row r="164" spans="9:58" ht="12.75">
      <c r="I164" s="90"/>
      <c r="J164" s="90"/>
      <c r="K164" s="94"/>
      <c r="L164" s="94"/>
      <c r="M164" s="94"/>
      <c r="N164" s="94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</row>
    <row r="165" spans="9:58" ht="12.75">
      <c r="I165" s="90"/>
      <c r="J165" s="90"/>
      <c r="K165" s="94"/>
      <c r="L165" s="94"/>
      <c r="M165" s="94"/>
      <c r="N165" s="94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</row>
    <row r="166" spans="9:58" ht="12.75">
      <c r="I166" s="90"/>
      <c r="J166" s="90"/>
      <c r="K166" s="94"/>
      <c r="L166" s="94"/>
      <c r="M166" s="94"/>
      <c r="N166" s="94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</row>
    <row r="167" spans="9:58" ht="12.75">
      <c r="I167" s="90"/>
      <c r="J167" s="90"/>
      <c r="K167" s="94"/>
      <c r="L167" s="94"/>
      <c r="M167" s="94"/>
      <c r="N167" s="94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</row>
    <row r="168" spans="9:58" ht="12.75">
      <c r="I168" s="90"/>
      <c r="J168" s="90"/>
      <c r="K168" s="94"/>
      <c r="L168" s="94"/>
      <c r="M168" s="94"/>
      <c r="N168" s="94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</row>
    <row r="169" spans="9:58" ht="12.75">
      <c r="I169" s="90"/>
      <c r="J169" s="90"/>
      <c r="K169" s="94"/>
      <c r="L169" s="94"/>
      <c r="M169" s="94"/>
      <c r="N169" s="94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</row>
    <row r="170" spans="9:58" ht="12.75">
      <c r="I170" s="90"/>
      <c r="J170" s="90"/>
      <c r="K170" s="94"/>
      <c r="L170" s="94"/>
      <c r="M170" s="94"/>
      <c r="N170" s="94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</row>
    <row r="171" spans="9:58" ht="12.75">
      <c r="I171" s="90"/>
      <c r="J171" s="90"/>
      <c r="K171" s="94"/>
      <c r="L171" s="94"/>
      <c r="M171" s="94"/>
      <c r="N171" s="94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</row>
    <row r="172" spans="9:58" ht="12.75">
      <c r="I172" s="90"/>
      <c r="J172" s="90"/>
      <c r="K172" s="94"/>
      <c r="L172" s="94"/>
      <c r="M172" s="94"/>
      <c r="N172" s="94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</row>
    <row r="173" spans="9:58" ht="12.75">
      <c r="I173" s="90"/>
      <c r="J173" s="90"/>
      <c r="K173" s="94"/>
      <c r="L173" s="94"/>
      <c r="M173" s="94"/>
      <c r="N173" s="94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</row>
    <row r="174" spans="9:58" ht="12.75">
      <c r="I174" s="90"/>
      <c r="J174" s="90"/>
      <c r="K174" s="94"/>
      <c r="L174" s="94"/>
      <c r="M174" s="94"/>
      <c r="N174" s="94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</row>
    <row r="175" spans="9:58" ht="12.75">
      <c r="I175" s="90"/>
      <c r="J175" s="90"/>
      <c r="K175" s="94"/>
      <c r="L175" s="94"/>
      <c r="M175" s="94"/>
      <c r="N175" s="94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</row>
    <row r="176" spans="9:58" ht="12.75">
      <c r="I176" s="90"/>
      <c r="J176" s="90"/>
      <c r="K176" s="94"/>
      <c r="L176" s="94"/>
      <c r="M176" s="94"/>
      <c r="N176" s="94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</row>
    <row r="177" spans="9:58" ht="12.75">
      <c r="I177" s="90"/>
      <c r="J177" s="90"/>
      <c r="K177" s="94"/>
      <c r="L177" s="94"/>
      <c r="M177" s="94"/>
      <c r="N177" s="94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</row>
    <row r="178" spans="9:58" ht="12.75">
      <c r="I178" s="90"/>
      <c r="J178" s="90"/>
      <c r="K178" s="94"/>
      <c r="L178" s="94"/>
      <c r="M178" s="94"/>
      <c r="N178" s="94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</row>
    <row r="179" spans="9:58" ht="12.75">
      <c r="I179" s="90"/>
      <c r="J179" s="90"/>
      <c r="K179" s="94"/>
      <c r="L179" s="94"/>
      <c r="M179" s="94"/>
      <c r="N179" s="94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</row>
    <row r="180" spans="9:58" ht="12.75">
      <c r="I180" s="90"/>
      <c r="J180" s="90"/>
      <c r="K180" s="94"/>
      <c r="L180" s="94"/>
      <c r="M180" s="94"/>
      <c r="N180" s="94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</row>
    <row r="181" spans="9:58" ht="12.75">
      <c r="I181" s="90"/>
      <c r="J181" s="90"/>
      <c r="K181" s="94"/>
      <c r="L181" s="94"/>
      <c r="M181" s="94"/>
      <c r="N181" s="94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</row>
    <row r="182" spans="9:58" ht="12.75">
      <c r="I182" s="90"/>
      <c r="J182" s="90"/>
      <c r="K182" s="94"/>
      <c r="L182" s="94"/>
      <c r="M182" s="94"/>
      <c r="N182" s="94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</row>
    <row r="183" spans="9:58" ht="12.75">
      <c r="I183" s="90"/>
      <c r="J183" s="90"/>
      <c r="K183" s="94"/>
      <c r="L183" s="94"/>
      <c r="M183" s="94"/>
      <c r="N183" s="94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</row>
    <row r="184" spans="9:58" ht="12.75">
      <c r="I184" s="90"/>
      <c r="J184" s="90"/>
      <c r="K184" s="94"/>
      <c r="L184" s="94"/>
      <c r="M184" s="94"/>
      <c r="N184" s="94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</row>
    <row r="185" spans="9:58" ht="12.75">
      <c r="I185" s="90"/>
      <c r="J185" s="90"/>
      <c r="K185" s="94"/>
      <c r="L185" s="94"/>
      <c r="M185" s="94"/>
      <c r="N185" s="94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</row>
    <row r="186" spans="9:58" ht="12.75">
      <c r="I186" s="90"/>
      <c r="J186" s="90"/>
      <c r="K186" s="94"/>
      <c r="L186" s="94"/>
      <c r="M186" s="94"/>
      <c r="N186" s="94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</row>
    <row r="187" spans="9:58" ht="12.75">
      <c r="I187" s="90"/>
      <c r="J187" s="90"/>
      <c r="K187" s="94"/>
      <c r="L187" s="94"/>
      <c r="M187" s="94"/>
      <c r="N187" s="94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</row>
    <row r="188" spans="9:58" ht="12.75">
      <c r="I188" s="90"/>
      <c r="J188" s="90"/>
      <c r="K188" s="94"/>
      <c r="L188" s="94"/>
      <c r="M188" s="94"/>
      <c r="N188" s="94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</row>
    <row r="189" spans="9:58" ht="12.75">
      <c r="I189" s="90"/>
      <c r="J189" s="90"/>
      <c r="K189" s="94"/>
      <c r="L189" s="94"/>
      <c r="M189" s="94"/>
      <c r="N189" s="94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</row>
    <row r="190" spans="9:58" ht="12.75">
      <c r="I190" s="90"/>
      <c r="J190" s="90"/>
      <c r="K190" s="94"/>
      <c r="L190" s="94"/>
      <c r="M190" s="94"/>
      <c r="N190" s="94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</row>
    <row r="191" spans="9:58" ht="12.75">
      <c r="I191" s="90"/>
      <c r="J191" s="90"/>
      <c r="K191" s="94"/>
      <c r="L191" s="94"/>
      <c r="M191" s="94"/>
      <c r="N191" s="94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</row>
    <row r="192" spans="9:58" ht="12.75">
      <c r="I192" s="90"/>
      <c r="J192" s="90"/>
      <c r="K192" s="94"/>
      <c r="L192" s="94"/>
      <c r="M192" s="94"/>
      <c r="N192" s="94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</row>
    <row r="193" spans="9:58" ht="12.75">
      <c r="I193" s="90"/>
      <c r="J193" s="90"/>
      <c r="K193" s="94"/>
      <c r="L193" s="94"/>
      <c r="M193" s="94"/>
      <c r="N193" s="94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</row>
    <row r="194" spans="9:58" ht="12.75">
      <c r="I194" s="90"/>
      <c r="J194" s="90"/>
      <c r="K194" s="94"/>
      <c r="L194" s="94"/>
      <c r="M194" s="94"/>
      <c r="N194" s="94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</row>
    <row r="195" spans="9:58" ht="12.75">
      <c r="I195" s="90"/>
      <c r="J195" s="90"/>
      <c r="K195" s="94"/>
      <c r="L195" s="94"/>
      <c r="M195" s="94"/>
      <c r="N195" s="94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</row>
    <row r="196" spans="9:58" ht="12.75">
      <c r="I196" s="90"/>
      <c r="J196" s="90"/>
      <c r="K196" s="94"/>
      <c r="L196" s="94"/>
      <c r="M196" s="94"/>
      <c r="N196" s="94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</row>
    <row r="197" spans="9:58" ht="12.75">
      <c r="I197" s="90"/>
      <c r="J197" s="90"/>
      <c r="K197" s="94"/>
      <c r="L197" s="94"/>
      <c r="M197" s="94"/>
      <c r="N197" s="94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</row>
    <row r="198" spans="9:58" ht="12.75">
      <c r="I198" s="90"/>
      <c r="J198" s="90"/>
      <c r="K198" s="94"/>
      <c r="L198" s="94"/>
      <c r="M198" s="94"/>
      <c r="N198" s="94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</row>
    <row r="199" spans="9:58" ht="12.75">
      <c r="I199" s="90"/>
      <c r="J199" s="90"/>
      <c r="K199" s="94"/>
      <c r="L199" s="94"/>
      <c r="M199" s="94"/>
      <c r="N199" s="94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</row>
    <row r="200" spans="9:58" ht="12.75">
      <c r="I200" s="90"/>
      <c r="J200" s="90"/>
      <c r="K200" s="94"/>
      <c r="L200" s="94"/>
      <c r="M200" s="94"/>
      <c r="N200" s="94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</row>
    <row r="201" spans="9:58" ht="12.75">
      <c r="I201" s="90"/>
      <c r="J201" s="90"/>
      <c r="K201" s="94"/>
      <c r="L201" s="94"/>
      <c r="M201" s="94"/>
      <c r="N201" s="94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</row>
    <row r="202" spans="9:58" ht="12.75">
      <c r="I202" s="90"/>
      <c r="J202" s="90"/>
      <c r="K202" s="94"/>
      <c r="L202" s="94"/>
      <c r="M202" s="94"/>
      <c r="N202" s="94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</row>
    <row r="203" spans="9:58" ht="12.75">
      <c r="I203" s="90"/>
      <c r="J203" s="90"/>
      <c r="K203" s="94"/>
      <c r="L203" s="94"/>
      <c r="M203" s="94"/>
      <c r="N203" s="94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</row>
    <row r="204" spans="9:58" ht="12.75">
      <c r="I204" s="90"/>
      <c r="J204" s="90"/>
      <c r="K204" s="94"/>
      <c r="L204" s="94"/>
      <c r="M204" s="94"/>
      <c r="N204" s="94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</row>
    <row r="205" spans="9:58" ht="12.75">
      <c r="I205" s="90"/>
      <c r="J205" s="90"/>
      <c r="K205" s="94"/>
      <c r="L205" s="94"/>
      <c r="M205" s="94"/>
      <c r="N205" s="94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</row>
    <row r="206" spans="9:58" ht="12.75">
      <c r="I206" s="90"/>
      <c r="J206" s="90"/>
      <c r="K206" s="94"/>
      <c r="L206" s="94"/>
      <c r="M206" s="94"/>
      <c r="N206" s="94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</row>
    <row r="207" spans="9:58" ht="12.75">
      <c r="I207" s="90"/>
      <c r="J207" s="90"/>
      <c r="K207" s="94"/>
      <c r="L207" s="94"/>
      <c r="M207" s="94"/>
      <c r="N207" s="94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</row>
    <row r="208" spans="9:58" ht="12.75">
      <c r="I208" s="90"/>
      <c r="J208" s="90"/>
      <c r="K208" s="94"/>
      <c r="L208" s="94"/>
      <c r="M208" s="94"/>
      <c r="N208" s="94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</row>
    <row r="209" spans="9:58" ht="12.75">
      <c r="I209" s="90"/>
      <c r="J209" s="90"/>
      <c r="K209" s="94"/>
      <c r="L209" s="94"/>
      <c r="M209" s="94"/>
      <c r="N209" s="94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</row>
    <row r="210" spans="9:58" ht="12.75">
      <c r="I210" s="90"/>
      <c r="J210" s="90"/>
      <c r="K210" s="94"/>
      <c r="L210" s="94"/>
      <c r="M210" s="94"/>
      <c r="N210" s="94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</row>
    <row r="211" spans="9:58" ht="12.75">
      <c r="I211" s="90"/>
      <c r="J211" s="90"/>
      <c r="K211" s="94"/>
      <c r="L211" s="94"/>
      <c r="M211" s="94"/>
      <c r="N211" s="94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</row>
    <row r="212" spans="9:58" ht="12.75">
      <c r="I212" s="90"/>
      <c r="J212" s="90"/>
      <c r="K212" s="94"/>
      <c r="L212" s="94"/>
      <c r="M212" s="94"/>
      <c r="N212" s="94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</row>
    <row r="213" spans="9:58" ht="12.75">
      <c r="I213" s="90"/>
      <c r="J213" s="90"/>
      <c r="K213" s="94"/>
      <c r="L213" s="94"/>
      <c r="M213" s="94"/>
      <c r="N213" s="94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</row>
    <row r="214" spans="9:58" ht="12.75">
      <c r="I214" s="90"/>
      <c r="J214" s="90"/>
      <c r="K214" s="94"/>
      <c r="L214" s="94"/>
      <c r="M214" s="94"/>
      <c r="N214" s="94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</row>
    <row r="215" spans="9:58" ht="12.75">
      <c r="I215" s="90"/>
      <c r="J215" s="90"/>
      <c r="K215" s="94"/>
      <c r="L215" s="94"/>
      <c r="M215" s="94"/>
      <c r="N215" s="94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</row>
    <row r="216" spans="9:58" ht="12.75">
      <c r="I216" s="90"/>
      <c r="J216" s="90"/>
      <c r="K216" s="94"/>
      <c r="L216" s="94"/>
      <c r="M216" s="94"/>
      <c r="N216" s="94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</row>
    <row r="217" spans="9:58" ht="12.75">
      <c r="I217" s="90"/>
      <c r="J217" s="90"/>
      <c r="K217" s="94"/>
      <c r="L217" s="94"/>
      <c r="M217" s="94"/>
      <c r="N217" s="94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</row>
    <row r="218" spans="9:58" ht="12.75">
      <c r="I218" s="90"/>
      <c r="J218" s="90"/>
      <c r="K218" s="94"/>
      <c r="L218" s="94"/>
      <c r="M218" s="94"/>
      <c r="N218" s="94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</row>
    <row r="219" spans="9:58" ht="12.75">
      <c r="I219" s="90"/>
      <c r="J219" s="90"/>
      <c r="K219" s="94"/>
      <c r="L219" s="94"/>
      <c r="M219" s="94"/>
      <c r="N219" s="94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</row>
    <row r="220" spans="9:58" ht="12.75">
      <c r="I220" s="90"/>
      <c r="J220" s="90"/>
      <c r="K220" s="94"/>
      <c r="L220" s="94"/>
      <c r="M220" s="94"/>
      <c r="N220" s="94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</row>
    <row r="221" spans="9:58" ht="12.75">
      <c r="I221" s="90"/>
      <c r="J221" s="90"/>
      <c r="K221" s="94"/>
      <c r="L221" s="94"/>
      <c r="M221" s="94"/>
      <c r="N221" s="94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</row>
    <row r="222" spans="9:58" ht="12.75">
      <c r="I222" s="90"/>
      <c r="J222" s="90"/>
      <c r="K222" s="94"/>
      <c r="L222" s="94"/>
      <c r="M222" s="94"/>
      <c r="N222" s="94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</row>
    <row r="223" spans="9:58" ht="12.75">
      <c r="I223" s="90"/>
      <c r="J223" s="90"/>
      <c r="K223" s="94"/>
      <c r="L223" s="94"/>
      <c r="M223" s="94"/>
      <c r="N223" s="94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</row>
    <row r="224" spans="9:58" ht="12.75">
      <c r="I224" s="90"/>
      <c r="J224" s="90"/>
      <c r="K224" s="94"/>
      <c r="L224" s="94"/>
      <c r="M224" s="94"/>
      <c r="N224" s="94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</row>
    <row r="225" spans="9:58" ht="12.75">
      <c r="I225" s="90"/>
      <c r="J225" s="90"/>
      <c r="K225" s="94"/>
      <c r="L225" s="94"/>
      <c r="M225" s="94"/>
      <c r="N225" s="94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</row>
    <row r="226" spans="9:58" ht="12.75">
      <c r="I226" s="90"/>
      <c r="J226" s="90"/>
      <c r="K226" s="94"/>
      <c r="L226" s="94"/>
      <c r="M226" s="94"/>
      <c r="N226" s="94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</row>
    <row r="227" spans="9:58" ht="12.75">
      <c r="I227" s="90"/>
      <c r="J227" s="90"/>
      <c r="K227" s="94"/>
      <c r="L227" s="94"/>
      <c r="M227" s="94"/>
      <c r="N227" s="94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</row>
    <row r="228" spans="9:58" ht="12.75">
      <c r="I228" s="90"/>
      <c r="J228" s="90"/>
      <c r="K228" s="94"/>
      <c r="L228" s="94"/>
      <c r="M228" s="94"/>
      <c r="N228" s="94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</row>
    <row r="229" spans="9:58" ht="12.75">
      <c r="I229" s="90"/>
      <c r="J229" s="90"/>
      <c r="K229" s="94"/>
      <c r="L229" s="94"/>
      <c r="M229" s="94"/>
      <c r="N229" s="94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</row>
    <row r="230" spans="9:58" ht="12.75">
      <c r="I230" s="90"/>
      <c r="J230" s="90"/>
      <c r="K230" s="94"/>
      <c r="L230" s="94"/>
      <c r="M230" s="94"/>
      <c r="N230" s="94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</row>
    <row r="231" spans="9:58" ht="12.75">
      <c r="I231" s="90"/>
      <c r="J231" s="90"/>
      <c r="K231" s="94"/>
      <c r="L231" s="94"/>
      <c r="M231" s="94"/>
      <c r="N231" s="94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</row>
    <row r="232" spans="9:58" ht="12.75">
      <c r="I232" s="90"/>
      <c r="J232" s="90"/>
      <c r="K232" s="94"/>
      <c r="L232" s="94"/>
      <c r="M232" s="94"/>
      <c r="N232" s="94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</row>
    <row r="233" spans="9:58" ht="12.75">
      <c r="I233" s="90"/>
      <c r="J233" s="90"/>
      <c r="K233" s="94"/>
      <c r="L233" s="94"/>
      <c r="M233" s="94"/>
      <c r="N233" s="94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</row>
    <row r="234" spans="9:58" ht="12.75">
      <c r="I234" s="90"/>
      <c r="J234" s="90"/>
      <c r="K234" s="94"/>
      <c r="L234" s="94"/>
      <c r="M234" s="94"/>
      <c r="N234" s="94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</row>
    <row r="235" spans="9:58" ht="12.75">
      <c r="I235" s="90"/>
      <c r="J235" s="90"/>
      <c r="K235" s="94"/>
      <c r="L235" s="94"/>
      <c r="M235" s="94"/>
      <c r="N235" s="94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</row>
    <row r="236" spans="9:58" ht="12.75">
      <c r="I236" s="90"/>
      <c r="J236" s="90"/>
      <c r="K236" s="94"/>
      <c r="L236" s="94"/>
      <c r="M236" s="94"/>
      <c r="N236" s="94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</row>
    <row r="237" spans="9:58" ht="12.75">
      <c r="I237" s="90"/>
      <c r="J237" s="90"/>
      <c r="K237" s="94"/>
      <c r="L237" s="94"/>
      <c r="M237" s="94"/>
      <c r="N237" s="94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</row>
    <row r="238" spans="9:58" ht="12.75">
      <c r="I238" s="90"/>
      <c r="J238" s="90"/>
      <c r="K238" s="94"/>
      <c r="L238" s="94"/>
      <c r="M238" s="94"/>
      <c r="N238" s="94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</row>
    <row r="239" spans="9:58" ht="12.75">
      <c r="I239" s="90"/>
      <c r="J239" s="90"/>
      <c r="K239" s="94"/>
      <c r="L239" s="94"/>
      <c r="M239" s="94"/>
      <c r="N239" s="94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</row>
    <row r="240" spans="9:58" ht="12.75">
      <c r="I240" s="90"/>
      <c r="J240" s="90"/>
      <c r="K240" s="94"/>
      <c r="L240" s="94"/>
      <c r="M240" s="94"/>
      <c r="N240" s="94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</row>
    <row r="241" spans="9:58" ht="12.75">
      <c r="I241" s="90"/>
      <c r="J241" s="90"/>
      <c r="K241" s="94"/>
      <c r="L241" s="94"/>
      <c r="M241" s="94"/>
      <c r="N241" s="94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</row>
    <row r="242" spans="9:58" ht="12.75">
      <c r="I242" s="90"/>
      <c r="J242" s="90"/>
      <c r="K242" s="94"/>
      <c r="L242" s="94"/>
      <c r="M242" s="94"/>
      <c r="N242" s="94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</row>
    <row r="243" spans="9:58" ht="12.75">
      <c r="I243" s="90"/>
      <c r="J243" s="90"/>
      <c r="K243" s="94"/>
      <c r="L243" s="94"/>
      <c r="M243" s="94"/>
      <c r="N243" s="94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</row>
    <row r="244" spans="9:58" ht="12.75">
      <c r="I244" s="90"/>
      <c r="J244" s="90"/>
      <c r="K244" s="94"/>
      <c r="L244" s="94"/>
      <c r="M244" s="94"/>
      <c r="N244" s="94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</row>
    <row r="245" spans="9:58" ht="12.75">
      <c r="I245" s="90"/>
      <c r="J245" s="90"/>
      <c r="K245" s="94"/>
      <c r="L245" s="94"/>
      <c r="M245" s="94"/>
      <c r="N245" s="94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</row>
  </sheetData>
  <sheetProtection password="CC45" sheet="1" objects="1" scenarios="1"/>
  <mergeCells count="6">
    <mergeCell ref="C2:F2"/>
    <mergeCell ref="C3:F3"/>
    <mergeCell ref="A9:H9"/>
    <mergeCell ref="A5:H5"/>
    <mergeCell ref="A8:H8"/>
    <mergeCell ref="A7:B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3"/>
  <headerFooter alignWithMargins="0">
    <oddFooter>&amp;LI.S.P.E.S.L. Linee Guida per la valutazione del rischio rumore negli ambienti di lavoro&amp;RSezione 1</oddFooter>
  </headerFooter>
  <legacyDrawing r:id="rId2"/>
  <oleObjects>
    <oleObject progId="Word.Document.8" shapeId="8086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8.7109375" style="0" customWidth="1"/>
    <col min="3" max="3" width="14.57421875" style="0" customWidth="1"/>
    <col min="4" max="4" width="13.140625" style="0" customWidth="1"/>
    <col min="5" max="5" width="12.421875" style="0" customWidth="1"/>
    <col min="6" max="6" width="11.421875" style="0" customWidth="1"/>
    <col min="7" max="7" width="6.8515625" style="0" customWidth="1"/>
    <col min="8" max="8" width="12.140625" style="0" customWidth="1"/>
    <col min="9" max="9" width="6.00390625" style="0" customWidth="1"/>
    <col min="10" max="10" width="2.421875" style="0" customWidth="1"/>
    <col min="11" max="11" width="10.57421875" style="94" bestFit="1" customWidth="1"/>
    <col min="12" max="12" width="9.57421875" style="94" customWidth="1"/>
    <col min="13" max="13" width="12.7109375" style="94" bestFit="1" customWidth="1"/>
    <col min="14" max="14" width="14.140625" style="94" bestFit="1" customWidth="1"/>
    <col min="15" max="15" width="13.8515625" style="94" bestFit="1" customWidth="1"/>
    <col min="16" max="17" width="10.7109375" style="94" customWidth="1"/>
    <col min="18" max="18" width="13.8515625" style="94" bestFit="1" customWidth="1"/>
    <col min="19" max="19" width="4.8515625" style="0" customWidth="1"/>
  </cols>
  <sheetData>
    <row r="1" spans="10:22" ht="12.75">
      <c r="J1" s="44"/>
      <c r="K1" s="150"/>
      <c r="L1" s="151"/>
      <c r="M1" s="151"/>
      <c r="N1" s="151"/>
      <c r="O1" s="151"/>
      <c r="P1" s="152"/>
      <c r="Q1" s="151"/>
      <c r="R1" s="151"/>
      <c r="S1" s="151"/>
      <c r="T1" s="151"/>
      <c r="U1" s="158"/>
      <c r="V1" s="122"/>
    </row>
    <row r="2" spans="4:22" ht="12.75">
      <c r="D2" s="169" t="s">
        <v>17</v>
      </c>
      <c r="E2" s="169"/>
      <c r="F2" s="169"/>
      <c r="G2" s="169"/>
      <c r="H2" s="17"/>
      <c r="K2" s="150"/>
      <c r="L2" s="151"/>
      <c r="M2" s="151"/>
      <c r="N2" s="151" t="s">
        <v>66</v>
      </c>
      <c r="O2" s="151" t="s">
        <v>60</v>
      </c>
      <c r="P2" s="153" t="e">
        <f>M36/N36</f>
        <v>#DIV/0!</v>
      </c>
      <c r="Q2" s="151"/>
      <c r="R2" s="151"/>
      <c r="S2" s="151"/>
      <c r="T2" s="151"/>
      <c r="U2" s="158"/>
      <c r="V2" s="122"/>
    </row>
    <row r="3" spans="4:22" ht="12.75">
      <c r="D3" s="169" t="s">
        <v>15</v>
      </c>
      <c r="E3" s="169"/>
      <c r="F3" s="169"/>
      <c r="G3" s="169"/>
      <c r="H3" s="17"/>
      <c r="K3" s="150"/>
      <c r="L3" s="151"/>
      <c r="M3" s="151"/>
      <c r="N3" s="151" t="s">
        <v>36</v>
      </c>
      <c r="O3" s="151" t="s">
        <v>61</v>
      </c>
      <c r="P3" s="152" t="e">
        <f>M36/N36</f>
        <v>#DIV/0!</v>
      </c>
      <c r="Q3" s="151"/>
      <c r="R3" s="151"/>
      <c r="S3" s="151"/>
      <c r="T3" s="151"/>
      <c r="U3" s="158"/>
      <c r="V3" s="122"/>
    </row>
    <row r="4" spans="4:22" ht="12.75">
      <c r="D4" s="19"/>
      <c r="E4" s="22"/>
      <c r="F4" s="16"/>
      <c r="G4" s="16"/>
      <c r="H4" s="17"/>
      <c r="K4" s="150"/>
      <c r="L4" s="151"/>
      <c r="M4" s="151"/>
      <c r="N4" s="151" t="s">
        <v>36</v>
      </c>
      <c r="O4" s="151" t="s">
        <v>62</v>
      </c>
      <c r="P4" s="151"/>
      <c r="Q4" s="151"/>
      <c r="R4" s="151"/>
      <c r="S4" s="151"/>
      <c r="T4" s="151"/>
      <c r="U4" s="158"/>
      <c r="V4" s="122"/>
    </row>
    <row r="5" spans="1:22" ht="15.75">
      <c r="A5" s="168" t="s">
        <v>18</v>
      </c>
      <c r="B5" s="168"/>
      <c r="C5" s="168"/>
      <c r="D5" s="168"/>
      <c r="E5" s="168"/>
      <c r="F5" s="168"/>
      <c r="G5" s="168"/>
      <c r="H5" s="168"/>
      <c r="I5" s="168"/>
      <c r="J5" s="168"/>
      <c r="K5" s="150"/>
      <c r="L5" s="151"/>
      <c r="M5" s="151"/>
      <c r="N5" s="151"/>
      <c r="O5" s="151"/>
      <c r="P5" s="152"/>
      <c r="Q5" s="151"/>
      <c r="R5" s="151"/>
      <c r="S5" s="151"/>
      <c r="T5" s="151"/>
      <c r="U5" s="158"/>
      <c r="V5" s="122"/>
    </row>
    <row r="6" spans="4:22" ht="12.75">
      <c r="D6" s="19"/>
      <c r="E6" s="22"/>
      <c r="F6" s="16"/>
      <c r="G6" s="16"/>
      <c r="H6" s="17"/>
      <c r="K6" s="150"/>
      <c r="L6" s="151"/>
      <c r="M6" s="151"/>
      <c r="N6" s="151"/>
      <c r="O6" s="151"/>
      <c r="P6" s="152"/>
      <c r="Q6" s="151"/>
      <c r="R6" s="151"/>
      <c r="S6" s="151"/>
      <c r="T6" s="151"/>
      <c r="U6" s="158"/>
      <c r="V6" s="122"/>
    </row>
    <row r="7" spans="1:22" ht="16.5" customHeight="1">
      <c r="A7" s="177" t="s">
        <v>16</v>
      </c>
      <c r="B7" s="177"/>
      <c r="D7" s="8"/>
      <c r="E7" s="7"/>
      <c r="F7" s="7"/>
      <c r="G7" s="7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8"/>
      <c r="V7" s="122"/>
    </row>
    <row r="8" spans="1:22" ht="15.75" customHeight="1">
      <c r="A8" s="40" t="s">
        <v>112</v>
      </c>
      <c r="B8" s="41"/>
      <c r="C8" s="38"/>
      <c r="D8" s="42"/>
      <c r="E8" s="38"/>
      <c r="F8" s="43"/>
      <c r="G8" s="43"/>
      <c r="H8" s="3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8"/>
      <c r="V8" s="122"/>
    </row>
    <row r="9" spans="1:22" ht="18" customHeight="1">
      <c r="A9" s="40" t="s">
        <v>74</v>
      </c>
      <c r="B9" s="6"/>
      <c r="D9" s="8"/>
      <c r="F9" s="7"/>
      <c r="G9" s="7"/>
      <c r="K9" s="150"/>
      <c r="L9" s="151"/>
      <c r="M9" s="151"/>
      <c r="N9" s="151"/>
      <c r="O9" s="151"/>
      <c r="P9" s="152"/>
      <c r="Q9" s="151"/>
      <c r="R9" s="151"/>
      <c r="S9" s="151"/>
      <c r="T9" s="151"/>
      <c r="U9" s="158"/>
      <c r="V9" s="122"/>
    </row>
    <row r="10" spans="1:22" ht="15.75">
      <c r="A10" s="2"/>
      <c r="B10" s="10"/>
      <c r="C10" s="27"/>
      <c r="D10" s="180"/>
      <c r="E10" s="180"/>
      <c r="F10" s="180"/>
      <c r="G10" s="12"/>
      <c r="H10" s="1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8"/>
      <c r="V10" s="122"/>
    </row>
    <row r="11" spans="1:22" ht="15.75">
      <c r="A11" s="29"/>
      <c r="B11" s="48" t="s">
        <v>2</v>
      </c>
      <c r="C11" s="48" t="s">
        <v>3</v>
      </c>
      <c r="D11" s="129" t="s">
        <v>28</v>
      </c>
      <c r="E11" s="25" t="s">
        <v>4</v>
      </c>
      <c r="F11" s="92" t="s">
        <v>29</v>
      </c>
      <c r="H11" s="48" t="s">
        <v>110</v>
      </c>
      <c r="J11" s="86"/>
      <c r="K11" s="145"/>
      <c r="L11" s="154"/>
      <c r="M11" s="154"/>
      <c r="N11" s="154"/>
      <c r="O11" s="154"/>
      <c r="P11" s="154"/>
      <c r="Q11" s="154"/>
      <c r="R11" s="154"/>
      <c r="S11" s="154"/>
      <c r="T11" s="154"/>
      <c r="U11" s="159"/>
      <c r="V11" s="122"/>
    </row>
    <row r="12" spans="1:22" ht="23.25">
      <c r="A12" s="30" t="s">
        <v>0</v>
      </c>
      <c r="B12" s="30" t="s">
        <v>24</v>
      </c>
      <c r="C12" s="59" t="s">
        <v>122</v>
      </c>
      <c r="D12" s="34" t="s">
        <v>5</v>
      </c>
      <c r="E12" s="66" t="s">
        <v>33</v>
      </c>
      <c r="F12" s="67" t="s">
        <v>34</v>
      </c>
      <c r="H12" s="67" t="s">
        <v>111</v>
      </c>
      <c r="J12" s="86"/>
      <c r="K12" s="145"/>
      <c r="L12" s="154"/>
      <c r="M12" s="154"/>
      <c r="N12" s="154" t="s">
        <v>48</v>
      </c>
      <c r="O12" s="154"/>
      <c r="P12" s="154" t="s">
        <v>55</v>
      </c>
      <c r="Q12" s="154"/>
      <c r="R12" s="154"/>
      <c r="S12" s="154"/>
      <c r="T12" s="154"/>
      <c r="U12" s="159"/>
      <c r="V12" s="122"/>
    </row>
    <row r="13" spans="1:22" ht="15.75">
      <c r="A13" s="31"/>
      <c r="B13" s="26" t="s">
        <v>73</v>
      </c>
      <c r="C13" s="37" t="s">
        <v>26</v>
      </c>
      <c r="D13" s="35" t="s">
        <v>37</v>
      </c>
      <c r="E13" s="35" t="s">
        <v>37</v>
      </c>
      <c r="F13" s="35" t="s">
        <v>37</v>
      </c>
      <c r="H13" s="128" t="s">
        <v>26</v>
      </c>
      <c r="J13" s="86"/>
      <c r="K13" s="145"/>
      <c r="L13" s="146"/>
      <c r="M13" s="154" t="s">
        <v>43</v>
      </c>
      <c r="N13" s="154"/>
      <c r="O13" s="154" t="s">
        <v>44</v>
      </c>
      <c r="P13" s="154" t="s">
        <v>46</v>
      </c>
      <c r="Q13" s="154" t="s">
        <v>57</v>
      </c>
      <c r="R13" s="154" t="s">
        <v>45</v>
      </c>
      <c r="S13" s="154"/>
      <c r="T13" s="154"/>
      <c r="U13" s="159"/>
      <c r="V13" s="122"/>
    </row>
    <row r="14" spans="1:22" ht="16.5" thickBot="1">
      <c r="A14" s="31"/>
      <c r="B14" s="26"/>
      <c r="C14" s="37"/>
      <c r="D14" s="35"/>
      <c r="E14" s="64" t="s">
        <v>31</v>
      </c>
      <c r="F14" s="65" t="s">
        <v>30</v>
      </c>
      <c r="H14" s="148" t="s">
        <v>30</v>
      </c>
      <c r="J14" s="86"/>
      <c r="K14" s="145"/>
      <c r="L14" s="154"/>
      <c r="M14" s="154"/>
      <c r="N14" s="154"/>
      <c r="O14" s="154"/>
      <c r="P14" s="154" t="s">
        <v>58</v>
      </c>
      <c r="Q14" s="154" t="s">
        <v>59</v>
      </c>
      <c r="R14" s="154"/>
      <c r="S14" s="154"/>
      <c r="T14" s="154"/>
      <c r="U14" s="159"/>
      <c r="V14" s="122"/>
    </row>
    <row r="15" spans="1:22" ht="15.75" thickBot="1">
      <c r="A15" s="32">
        <v>1</v>
      </c>
      <c r="B15" s="77"/>
      <c r="C15" s="78"/>
      <c r="D15" s="79"/>
      <c r="E15" s="83">
        <f>IF(D15="",0,IF(D15*0.04&lt;2.5,2.5,D15*0.04))</f>
        <v>0</v>
      </c>
      <c r="F15" s="82"/>
      <c r="H15" s="149"/>
      <c r="J15" s="86"/>
      <c r="K15" s="155"/>
      <c r="L15" s="154"/>
      <c r="M15" s="156">
        <f aca="true" t="shared" si="0" ref="M15:M34">10^(0.1*B15)</f>
        <v>1</v>
      </c>
      <c r="N15" s="154">
        <f aca="true" t="shared" si="1" ref="N15:N34">M15*D15</f>
        <v>0</v>
      </c>
      <c r="O15" s="154">
        <f>M15^2*D15^2*C15^2</f>
        <v>0</v>
      </c>
      <c r="P15" s="154">
        <f aca="true" t="shared" si="2" ref="P15:P34">M15^2*E15^2</f>
        <v>0</v>
      </c>
      <c r="Q15" s="154">
        <f aca="true" t="shared" si="3" ref="Q15:Q34">M15^2*F15^2</f>
        <v>0</v>
      </c>
      <c r="R15" s="154">
        <f aca="true" t="shared" si="4" ref="R15:R34">(M15*D15)^2</f>
        <v>0</v>
      </c>
      <c r="S15" s="154"/>
      <c r="T15" s="154"/>
      <c r="U15" s="159"/>
      <c r="V15" s="122"/>
    </row>
    <row r="16" spans="1:22" ht="15">
      <c r="A16" s="32">
        <v>2</v>
      </c>
      <c r="B16" s="77"/>
      <c r="C16" s="78"/>
      <c r="D16" s="79"/>
      <c r="E16" s="83">
        <f aca="true" t="shared" si="5" ref="E16:E34">IF(D16="",0,IF(D16*0.04&lt;2.5,2.5,D16*0.04))</f>
        <v>0</v>
      </c>
      <c r="F16" s="82"/>
      <c r="J16" s="86"/>
      <c r="K16" s="145"/>
      <c r="L16" s="154"/>
      <c r="M16" s="154">
        <f t="shared" si="0"/>
        <v>1</v>
      </c>
      <c r="N16" s="154">
        <f t="shared" si="1"/>
        <v>0</v>
      </c>
      <c r="O16" s="154">
        <f>M16^2*D16^2*C16^2</f>
        <v>0</v>
      </c>
      <c r="P16" s="154">
        <f t="shared" si="2"/>
        <v>0</v>
      </c>
      <c r="Q16" s="154">
        <f t="shared" si="3"/>
        <v>0</v>
      </c>
      <c r="R16" s="154">
        <f t="shared" si="4"/>
        <v>0</v>
      </c>
      <c r="S16" s="154"/>
      <c r="T16" s="154"/>
      <c r="U16" s="159"/>
      <c r="V16" s="122"/>
    </row>
    <row r="17" spans="1:22" ht="15">
      <c r="A17" s="32">
        <v>3</v>
      </c>
      <c r="B17" s="77"/>
      <c r="C17" s="78"/>
      <c r="D17" s="79"/>
      <c r="E17" s="83">
        <f t="shared" si="5"/>
        <v>0</v>
      </c>
      <c r="F17" s="82"/>
      <c r="J17" s="86"/>
      <c r="K17" s="145"/>
      <c r="L17" s="154"/>
      <c r="M17" s="154">
        <f t="shared" si="0"/>
        <v>1</v>
      </c>
      <c r="N17" s="154">
        <f t="shared" si="1"/>
        <v>0</v>
      </c>
      <c r="O17" s="154">
        <f>M17^2*D17^2*C17^2</f>
        <v>0</v>
      </c>
      <c r="P17" s="154">
        <f t="shared" si="2"/>
        <v>0</v>
      </c>
      <c r="Q17" s="154">
        <f t="shared" si="3"/>
        <v>0</v>
      </c>
      <c r="R17" s="154">
        <f t="shared" si="4"/>
        <v>0</v>
      </c>
      <c r="S17" s="154"/>
      <c r="T17" s="154"/>
      <c r="U17" s="159"/>
      <c r="V17" s="122"/>
    </row>
    <row r="18" spans="1:22" ht="15">
      <c r="A18" s="32">
        <v>4</v>
      </c>
      <c r="B18" s="77"/>
      <c r="C18" s="78"/>
      <c r="D18" s="79"/>
      <c r="E18" s="83">
        <f t="shared" si="5"/>
        <v>0</v>
      </c>
      <c r="F18" s="82"/>
      <c r="J18" s="86"/>
      <c r="K18" s="145"/>
      <c r="L18" s="154"/>
      <c r="M18" s="154">
        <f t="shared" si="0"/>
        <v>1</v>
      </c>
      <c r="N18" s="154">
        <f t="shared" si="1"/>
        <v>0</v>
      </c>
      <c r="O18" s="154">
        <f aca="true" t="shared" si="6" ref="O18:O34">M18^2*D18^2*C18^2</f>
        <v>0</v>
      </c>
      <c r="P18" s="154">
        <f t="shared" si="2"/>
        <v>0</v>
      </c>
      <c r="Q18" s="154">
        <f t="shared" si="3"/>
        <v>0</v>
      </c>
      <c r="R18" s="154">
        <f t="shared" si="4"/>
        <v>0</v>
      </c>
      <c r="S18" s="154"/>
      <c r="T18" s="154"/>
      <c r="U18" s="159"/>
      <c r="V18" s="122"/>
    </row>
    <row r="19" spans="1:22" ht="15">
      <c r="A19" s="32">
        <v>5</v>
      </c>
      <c r="B19" s="77"/>
      <c r="C19" s="78"/>
      <c r="D19" s="79"/>
      <c r="E19" s="83">
        <f t="shared" si="5"/>
        <v>0</v>
      </c>
      <c r="F19" s="82"/>
      <c r="J19" s="86"/>
      <c r="K19" s="145"/>
      <c r="L19" s="154"/>
      <c r="M19" s="154">
        <f t="shared" si="0"/>
        <v>1</v>
      </c>
      <c r="N19" s="154">
        <f t="shared" si="1"/>
        <v>0</v>
      </c>
      <c r="O19" s="154">
        <f t="shared" si="6"/>
        <v>0</v>
      </c>
      <c r="P19" s="154">
        <f t="shared" si="2"/>
        <v>0</v>
      </c>
      <c r="Q19" s="154">
        <f t="shared" si="3"/>
        <v>0</v>
      </c>
      <c r="R19" s="154">
        <f t="shared" si="4"/>
        <v>0</v>
      </c>
      <c r="S19" s="154"/>
      <c r="T19" s="154"/>
      <c r="U19" s="159"/>
      <c r="V19" s="122"/>
    </row>
    <row r="20" spans="1:22" ht="15">
      <c r="A20" s="32">
        <v>6</v>
      </c>
      <c r="B20" s="77"/>
      <c r="C20" s="78"/>
      <c r="D20" s="79"/>
      <c r="E20" s="83">
        <f t="shared" si="5"/>
        <v>0</v>
      </c>
      <c r="F20" s="82"/>
      <c r="J20" s="86"/>
      <c r="K20" s="145"/>
      <c r="L20" s="154"/>
      <c r="M20" s="154">
        <f t="shared" si="0"/>
        <v>1</v>
      </c>
      <c r="N20" s="154">
        <f t="shared" si="1"/>
        <v>0</v>
      </c>
      <c r="O20" s="154">
        <f t="shared" si="6"/>
        <v>0</v>
      </c>
      <c r="P20" s="154">
        <f t="shared" si="2"/>
        <v>0</v>
      </c>
      <c r="Q20" s="154">
        <f t="shared" si="3"/>
        <v>0</v>
      </c>
      <c r="R20" s="154">
        <f t="shared" si="4"/>
        <v>0</v>
      </c>
      <c r="S20" s="154"/>
      <c r="T20" s="154"/>
      <c r="U20" s="159"/>
      <c r="V20" s="122"/>
    </row>
    <row r="21" spans="1:22" ht="15">
      <c r="A21" s="32">
        <v>7</v>
      </c>
      <c r="B21" s="77"/>
      <c r="C21" s="78"/>
      <c r="D21" s="79"/>
      <c r="E21" s="83">
        <f t="shared" si="5"/>
        <v>0</v>
      </c>
      <c r="F21" s="82"/>
      <c r="J21" s="86"/>
      <c r="K21" s="145"/>
      <c r="L21" s="154"/>
      <c r="M21" s="154">
        <f t="shared" si="0"/>
        <v>1</v>
      </c>
      <c r="N21" s="154">
        <f t="shared" si="1"/>
        <v>0</v>
      </c>
      <c r="O21" s="154">
        <f t="shared" si="6"/>
        <v>0</v>
      </c>
      <c r="P21" s="154">
        <f t="shared" si="2"/>
        <v>0</v>
      </c>
      <c r="Q21" s="154">
        <f t="shared" si="3"/>
        <v>0</v>
      </c>
      <c r="R21" s="154">
        <f t="shared" si="4"/>
        <v>0</v>
      </c>
      <c r="S21" s="154"/>
      <c r="T21" s="154"/>
      <c r="U21" s="159"/>
      <c r="V21" s="122"/>
    </row>
    <row r="22" spans="1:22" ht="15">
      <c r="A22" s="32">
        <v>8</v>
      </c>
      <c r="B22" s="77"/>
      <c r="C22" s="78"/>
      <c r="D22" s="80"/>
      <c r="E22" s="83">
        <f t="shared" si="5"/>
        <v>0</v>
      </c>
      <c r="F22" s="82"/>
      <c r="J22" s="86"/>
      <c r="K22" s="154"/>
      <c r="L22" s="154"/>
      <c r="M22" s="154">
        <f t="shared" si="0"/>
        <v>1</v>
      </c>
      <c r="N22" s="154">
        <f t="shared" si="1"/>
        <v>0</v>
      </c>
      <c r="O22" s="154">
        <f t="shared" si="6"/>
        <v>0</v>
      </c>
      <c r="P22" s="154">
        <f t="shared" si="2"/>
        <v>0</v>
      </c>
      <c r="Q22" s="154">
        <f t="shared" si="3"/>
        <v>0</v>
      </c>
      <c r="R22" s="154">
        <f t="shared" si="4"/>
        <v>0</v>
      </c>
      <c r="S22" s="154"/>
      <c r="T22" s="154"/>
      <c r="U22" s="159"/>
      <c r="V22" s="122"/>
    </row>
    <row r="23" spans="1:22" ht="15">
      <c r="A23" s="32">
        <v>9</v>
      </c>
      <c r="B23" s="77"/>
      <c r="C23" s="78"/>
      <c r="D23" s="80"/>
      <c r="E23" s="83">
        <f t="shared" si="5"/>
        <v>0</v>
      </c>
      <c r="F23" s="82"/>
      <c r="J23" s="86"/>
      <c r="K23" s="154"/>
      <c r="L23" s="154"/>
      <c r="M23" s="154">
        <f t="shared" si="0"/>
        <v>1</v>
      </c>
      <c r="N23" s="154">
        <f t="shared" si="1"/>
        <v>0</v>
      </c>
      <c r="O23" s="154">
        <f t="shared" si="6"/>
        <v>0</v>
      </c>
      <c r="P23" s="154">
        <f t="shared" si="2"/>
        <v>0</v>
      </c>
      <c r="Q23" s="154">
        <f t="shared" si="3"/>
        <v>0</v>
      </c>
      <c r="R23" s="154">
        <f t="shared" si="4"/>
        <v>0</v>
      </c>
      <c r="S23" s="154"/>
      <c r="T23" s="154"/>
      <c r="U23" s="159"/>
      <c r="V23" s="122"/>
    </row>
    <row r="24" spans="1:22" ht="15">
      <c r="A24" s="32">
        <v>10</v>
      </c>
      <c r="B24" s="77"/>
      <c r="C24" s="78"/>
      <c r="D24" s="80"/>
      <c r="E24" s="83">
        <f t="shared" si="5"/>
        <v>0</v>
      </c>
      <c r="F24" s="82"/>
      <c r="J24" s="86"/>
      <c r="K24" s="154"/>
      <c r="L24" s="154"/>
      <c r="M24" s="154">
        <f t="shared" si="0"/>
        <v>1</v>
      </c>
      <c r="N24" s="154">
        <f t="shared" si="1"/>
        <v>0</v>
      </c>
      <c r="O24" s="154">
        <f t="shared" si="6"/>
        <v>0</v>
      </c>
      <c r="P24" s="154">
        <f t="shared" si="2"/>
        <v>0</v>
      </c>
      <c r="Q24" s="154">
        <f t="shared" si="3"/>
        <v>0</v>
      </c>
      <c r="R24" s="154">
        <f t="shared" si="4"/>
        <v>0</v>
      </c>
      <c r="S24" s="154"/>
      <c r="T24" s="154"/>
      <c r="U24" s="159"/>
      <c r="V24" s="122"/>
    </row>
    <row r="25" spans="1:22" ht="15">
      <c r="A25" s="32">
        <v>11</v>
      </c>
      <c r="B25" s="77"/>
      <c r="C25" s="78"/>
      <c r="D25" s="80"/>
      <c r="E25" s="83">
        <f t="shared" si="5"/>
        <v>0</v>
      </c>
      <c r="F25" s="82"/>
      <c r="J25" s="86"/>
      <c r="K25" s="154"/>
      <c r="L25" s="154"/>
      <c r="M25" s="154">
        <f t="shared" si="0"/>
        <v>1</v>
      </c>
      <c r="N25" s="154">
        <f t="shared" si="1"/>
        <v>0</v>
      </c>
      <c r="O25" s="154">
        <f t="shared" si="6"/>
        <v>0</v>
      </c>
      <c r="P25" s="154">
        <f t="shared" si="2"/>
        <v>0</v>
      </c>
      <c r="Q25" s="154">
        <f t="shared" si="3"/>
        <v>0</v>
      </c>
      <c r="R25" s="154">
        <f t="shared" si="4"/>
        <v>0</v>
      </c>
      <c r="S25" s="154"/>
      <c r="T25" s="154"/>
      <c r="U25" s="159"/>
      <c r="V25" s="122"/>
    </row>
    <row r="26" spans="1:22" ht="15">
      <c r="A26" s="32">
        <v>12</v>
      </c>
      <c r="B26" s="77"/>
      <c r="C26" s="78"/>
      <c r="D26" s="80"/>
      <c r="E26" s="83">
        <f t="shared" si="5"/>
        <v>0</v>
      </c>
      <c r="F26" s="82"/>
      <c r="J26" s="86"/>
      <c r="K26" s="154"/>
      <c r="L26" s="154"/>
      <c r="M26" s="154">
        <f t="shared" si="0"/>
        <v>1</v>
      </c>
      <c r="N26" s="154">
        <f t="shared" si="1"/>
        <v>0</v>
      </c>
      <c r="O26" s="154">
        <f t="shared" si="6"/>
        <v>0</v>
      </c>
      <c r="P26" s="154">
        <f t="shared" si="2"/>
        <v>0</v>
      </c>
      <c r="Q26" s="154">
        <f t="shared" si="3"/>
        <v>0</v>
      </c>
      <c r="R26" s="154">
        <f t="shared" si="4"/>
        <v>0</v>
      </c>
      <c r="S26" s="154"/>
      <c r="T26" s="154"/>
      <c r="U26" s="159"/>
      <c r="V26" s="122"/>
    </row>
    <row r="27" spans="1:22" ht="15">
      <c r="A27" s="32">
        <v>13</v>
      </c>
      <c r="B27" s="77"/>
      <c r="C27" s="78"/>
      <c r="D27" s="80"/>
      <c r="E27" s="83">
        <f t="shared" si="5"/>
        <v>0</v>
      </c>
      <c r="F27" s="82"/>
      <c r="J27" s="86"/>
      <c r="K27" s="145"/>
      <c r="L27" s="154"/>
      <c r="M27" s="154">
        <f t="shared" si="0"/>
        <v>1</v>
      </c>
      <c r="N27" s="154">
        <f t="shared" si="1"/>
        <v>0</v>
      </c>
      <c r="O27" s="154">
        <f t="shared" si="6"/>
        <v>0</v>
      </c>
      <c r="P27" s="154">
        <f t="shared" si="2"/>
        <v>0</v>
      </c>
      <c r="Q27" s="154">
        <f t="shared" si="3"/>
        <v>0</v>
      </c>
      <c r="R27" s="154">
        <f t="shared" si="4"/>
        <v>0</v>
      </c>
      <c r="S27" s="154"/>
      <c r="T27" s="154"/>
      <c r="U27" s="159"/>
      <c r="V27" s="122"/>
    </row>
    <row r="28" spans="1:22" ht="15">
      <c r="A28" s="32">
        <v>14</v>
      </c>
      <c r="B28" s="77"/>
      <c r="C28" s="78"/>
      <c r="D28" s="80"/>
      <c r="E28" s="83">
        <f t="shared" si="5"/>
        <v>0</v>
      </c>
      <c r="F28" s="82"/>
      <c r="J28" s="86"/>
      <c r="K28" s="154"/>
      <c r="L28" s="154"/>
      <c r="M28" s="154">
        <f t="shared" si="0"/>
        <v>1</v>
      </c>
      <c r="N28" s="154">
        <f t="shared" si="1"/>
        <v>0</v>
      </c>
      <c r="O28" s="154">
        <f t="shared" si="6"/>
        <v>0</v>
      </c>
      <c r="P28" s="154">
        <f t="shared" si="2"/>
        <v>0</v>
      </c>
      <c r="Q28" s="154">
        <f t="shared" si="3"/>
        <v>0</v>
      </c>
      <c r="R28" s="154">
        <f t="shared" si="4"/>
        <v>0</v>
      </c>
      <c r="S28" s="154"/>
      <c r="T28" s="154"/>
      <c r="U28" s="159"/>
      <c r="V28" s="122"/>
    </row>
    <row r="29" spans="1:22" ht="15">
      <c r="A29" s="32">
        <v>15</v>
      </c>
      <c r="B29" s="77"/>
      <c r="C29" s="78"/>
      <c r="D29" s="80"/>
      <c r="E29" s="83">
        <f t="shared" si="5"/>
        <v>0</v>
      </c>
      <c r="F29" s="82"/>
      <c r="J29" s="86"/>
      <c r="K29" s="154"/>
      <c r="L29" s="154"/>
      <c r="M29" s="154">
        <f t="shared" si="0"/>
        <v>1</v>
      </c>
      <c r="N29" s="154">
        <f t="shared" si="1"/>
        <v>0</v>
      </c>
      <c r="O29" s="154">
        <f t="shared" si="6"/>
        <v>0</v>
      </c>
      <c r="P29" s="154">
        <f t="shared" si="2"/>
        <v>0</v>
      </c>
      <c r="Q29" s="154">
        <f t="shared" si="3"/>
        <v>0</v>
      </c>
      <c r="R29" s="154">
        <f t="shared" si="4"/>
        <v>0</v>
      </c>
      <c r="S29" s="154"/>
      <c r="T29" s="154"/>
      <c r="U29" s="159"/>
      <c r="V29" s="122"/>
    </row>
    <row r="30" spans="1:22" ht="15">
      <c r="A30" s="32">
        <v>16</v>
      </c>
      <c r="B30" s="77"/>
      <c r="C30" s="78"/>
      <c r="D30" s="80"/>
      <c r="E30" s="83">
        <f t="shared" si="5"/>
        <v>0</v>
      </c>
      <c r="F30" s="82"/>
      <c r="J30" s="86"/>
      <c r="K30" s="154"/>
      <c r="L30" s="154"/>
      <c r="M30" s="154">
        <f t="shared" si="0"/>
        <v>1</v>
      </c>
      <c r="N30" s="154">
        <f t="shared" si="1"/>
        <v>0</v>
      </c>
      <c r="O30" s="154">
        <f t="shared" si="6"/>
        <v>0</v>
      </c>
      <c r="P30" s="154">
        <f t="shared" si="2"/>
        <v>0</v>
      </c>
      <c r="Q30" s="154">
        <f t="shared" si="3"/>
        <v>0</v>
      </c>
      <c r="R30" s="154">
        <f t="shared" si="4"/>
        <v>0</v>
      </c>
      <c r="S30" s="154"/>
      <c r="T30" s="154"/>
      <c r="U30" s="159"/>
      <c r="V30" s="122"/>
    </row>
    <row r="31" spans="1:22" ht="15">
      <c r="A31" s="32">
        <v>17</v>
      </c>
      <c r="B31" s="77"/>
      <c r="C31" s="78"/>
      <c r="D31" s="80"/>
      <c r="E31" s="83">
        <f t="shared" si="5"/>
        <v>0</v>
      </c>
      <c r="F31" s="82"/>
      <c r="J31" s="86"/>
      <c r="K31" s="154"/>
      <c r="L31" s="154"/>
      <c r="M31" s="154">
        <f t="shared" si="0"/>
        <v>1</v>
      </c>
      <c r="N31" s="154">
        <f t="shared" si="1"/>
        <v>0</v>
      </c>
      <c r="O31" s="154">
        <f t="shared" si="6"/>
        <v>0</v>
      </c>
      <c r="P31" s="154">
        <f t="shared" si="2"/>
        <v>0</v>
      </c>
      <c r="Q31" s="154">
        <f t="shared" si="3"/>
        <v>0</v>
      </c>
      <c r="R31" s="154">
        <f t="shared" si="4"/>
        <v>0</v>
      </c>
      <c r="S31" s="154"/>
      <c r="T31" s="154"/>
      <c r="U31" s="159"/>
      <c r="V31" s="122"/>
    </row>
    <row r="32" spans="1:22" ht="15">
      <c r="A32" s="32">
        <v>18</v>
      </c>
      <c r="B32" s="77"/>
      <c r="C32" s="78"/>
      <c r="D32" s="80"/>
      <c r="E32" s="83">
        <f t="shared" si="5"/>
        <v>0</v>
      </c>
      <c r="F32" s="82"/>
      <c r="J32" s="86"/>
      <c r="K32" s="154"/>
      <c r="L32" s="154"/>
      <c r="M32" s="154">
        <f t="shared" si="0"/>
        <v>1</v>
      </c>
      <c r="N32" s="154">
        <f t="shared" si="1"/>
        <v>0</v>
      </c>
      <c r="O32" s="154">
        <f t="shared" si="6"/>
        <v>0</v>
      </c>
      <c r="P32" s="154">
        <f t="shared" si="2"/>
        <v>0</v>
      </c>
      <c r="Q32" s="154">
        <f t="shared" si="3"/>
        <v>0</v>
      </c>
      <c r="R32" s="154">
        <f t="shared" si="4"/>
        <v>0</v>
      </c>
      <c r="S32" s="154"/>
      <c r="T32" s="154"/>
      <c r="U32" s="159"/>
      <c r="V32" s="122"/>
    </row>
    <row r="33" spans="1:22" ht="15">
      <c r="A33" s="32">
        <v>19</v>
      </c>
      <c r="B33" s="81"/>
      <c r="C33" s="81"/>
      <c r="D33" s="81"/>
      <c r="E33" s="83">
        <f t="shared" si="5"/>
        <v>0</v>
      </c>
      <c r="F33" s="82"/>
      <c r="J33" s="86"/>
      <c r="K33" s="154"/>
      <c r="L33" s="154"/>
      <c r="M33" s="154">
        <f t="shared" si="0"/>
        <v>1</v>
      </c>
      <c r="N33" s="154">
        <f t="shared" si="1"/>
        <v>0</v>
      </c>
      <c r="O33" s="154">
        <f t="shared" si="6"/>
        <v>0</v>
      </c>
      <c r="P33" s="154">
        <f t="shared" si="2"/>
        <v>0</v>
      </c>
      <c r="Q33" s="154">
        <f t="shared" si="3"/>
        <v>0</v>
      </c>
      <c r="R33" s="154">
        <f t="shared" si="4"/>
        <v>0</v>
      </c>
      <c r="S33" s="154"/>
      <c r="T33" s="154"/>
      <c r="U33" s="159"/>
      <c r="V33" s="122"/>
    </row>
    <row r="34" spans="1:22" ht="15">
      <c r="A34" s="32">
        <v>20</v>
      </c>
      <c r="B34" s="81"/>
      <c r="C34" s="81"/>
      <c r="D34" s="81"/>
      <c r="E34" s="83">
        <f t="shared" si="5"/>
        <v>0</v>
      </c>
      <c r="F34" s="82"/>
      <c r="J34" s="86"/>
      <c r="K34" s="154"/>
      <c r="L34" s="154"/>
      <c r="M34" s="154">
        <f t="shared" si="0"/>
        <v>1</v>
      </c>
      <c r="N34" s="154">
        <f t="shared" si="1"/>
        <v>0</v>
      </c>
      <c r="O34" s="154">
        <f t="shared" si="6"/>
        <v>0</v>
      </c>
      <c r="P34" s="154">
        <f t="shared" si="2"/>
        <v>0</v>
      </c>
      <c r="Q34" s="154">
        <f t="shared" si="3"/>
        <v>0</v>
      </c>
      <c r="R34" s="154">
        <f t="shared" si="4"/>
        <v>0</v>
      </c>
      <c r="S34" s="154"/>
      <c r="T34" s="154"/>
      <c r="U34" s="159"/>
      <c r="V34" s="122"/>
    </row>
    <row r="35" spans="3:22" ht="5.25" customHeight="1">
      <c r="C35" s="21"/>
      <c r="F35" s="28"/>
      <c r="G35" s="11"/>
      <c r="J35" s="86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9"/>
      <c r="V35" s="122"/>
    </row>
    <row r="36" spans="1:22" ht="20.25" customHeight="1" thickBot="1">
      <c r="A36" s="47" t="s">
        <v>32</v>
      </c>
      <c r="B36" s="56"/>
      <c r="C36" s="56"/>
      <c r="D36" s="56"/>
      <c r="E36" s="56"/>
      <c r="I36" s="96" t="s">
        <v>137</v>
      </c>
      <c r="J36" s="86"/>
      <c r="K36" s="154"/>
      <c r="L36" s="154" t="s">
        <v>47</v>
      </c>
      <c r="M36" s="154">
        <f aca="true" t="shared" si="7" ref="M36:R36">SUM(M15:M34)</f>
        <v>20</v>
      </c>
      <c r="N36" s="154">
        <f t="shared" si="7"/>
        <v>0</v>
      </c>
      <c r="O36" s="154">
        <f t="shared" si="7"/>
        <v>0</v>
      </c>
      <c r="P36" s="154">
        <f t="shared" si="7"/>
        <v>0</v>
      </c>
      <c r="Q36" s="154">
        <f t="shared" si="7"/>
        <v>0</v>
      </c>
      <c r="R36" s="154">
        <f t="shared" si="7"/>
        <v>0</v>
      </c>
      <c r="S36" s="154"/>
      <c r="T36" s="154"/>
      <c r="U36" s="159"/>
      <c r="V36" s="122"/>
    </row>
    <row r="37" spans="1:22" ht="18" customHeight="1" thickBot="1">
      <c r="A37" s="58" t="s">
        <v>77</v>
      </c>
      <c r="B37" s="56"/>
      <c r="C37" s="56"/>
      <c r="D37" s="56"/>
      <c r="E37" s="56"/>
      <c r="F37" s="39"/>
      <c r="G37" s="173" t="str">
        <f>IF(M45&gt;1,"UN SOLO SI !!!"," ")</f>
        <v> </v>
      </c>
      <c r="H37" s="174"/>
      <c r="I37" s="97" t="s">
        <v>136</v>
      </c>
      <c r="J37" s="86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9"/>
      <c r="V37" s="122"/>
    </row>
    <row r="38" spans="1:22" ht="18" customHeight="1">
      <c r="A38" s="58" t="s">
        <v>103</v>
      </c>
      <c r="B38" s="56"/>
      <c r="C38" s="56"/>
      <c r="D38" s="56"/>
      <c r="E38" s="56"/>
      <c r="F38" s="39"/>
      <c r="G38" s="39"/>
      <c r="I38" s="98" t="s">
        <v>136</v>
      </c>
      <c r="J38" s="86"/>
      <c r="K38" s="154"/>
      <c r="L38" s="154"/>
      <c r="M38" s="154"/>
      <c r="N38" s="146" t="s">
        <v>49</v>
      </c>
      <c r="O38" s="154"/>
      <c r="P38" s="154" t="s">
        <v>56</v>
      </c>
      <c r="Q38" s="154" t="s">
        <v>56</v>
      </c>
      <c r="R38" s="154"/>
      <c r="S38" s="154"/>
      <c r="T38" s="154"/>
      <c r="U38" s="159"/>
      <c r="V38" s="122"/>
    </row>
    <row r="39" spans="1:22" ht="15">
      <c r="A39" s="56"/>
      <c r="B39" s="56"/>
      <c r="C39" s="56"/>
      <c r="D39" s="56"/>
      <c r="E39" s="56"/>
      <c r="F39" s="39"/>
      <c r="G39" s="39"/>
      <c r="H39" s="55"/>
      <c r="J39" s="86"/>
      <c r="K39" s="154"/>
      <c r="L39" s="154"/>
      <c r="M39" s="154"/>
      <c r="N39" s="154"/>
      <c r="O39" s="154"/>
      <c r="P39" s="154" t="s">
        <v>58</v>
      </c>
      <c r="Q39" s="154" t="s">
        <v>59</v>
      </c>
      <c r="R39" s="154"/>
      <c r="S39" s="154"/>
      <c r="T39" s="154"/>
      <c r="U39" s="159"/>
      <c r="V39" s="122"/>
    </row>
    <row r="40" spans="3:22" ht="15.75">
      <c r="C40" s="178" t="s">
        <v>75</v>
      </c>
      <c r="D40" s="179"/>
      <c r="E40" s="84">
        <f>SUM(D15:D34)</f>
        <v>0</v>
      </c>
      <c r="F40" s="95" t="s">
        <v>37</v>
      </c>
      <c r="G40" s="9"/>
      <c r="I40" s="2"/>
      <c r="J40" s="86"/>
      <c r="K40" s="154">
        <f>COUNTA(D15:D34)</f>
        <v>0</v>
      </c>
      <c r="L40" s="154"/>
      <c r="M40" s="154"/>
      <c r="N40" s="154" t="e">
        <f>10*LOG(N36/480)</f>
        <v>#NUM!</v>
      </c>
      <c r="O40" s="154"/>
      <c r="P40" s="154" t="e">
        <f>(((O36+18.86*P36)/R36)+H15^2)^0.5</f>
        <v>#DIV/0!</v>
      </c>
      <c r="Q40" s="154" t="e">
        <f>(((O36+18.86*Q36)/R36)+H15^2)^0.5</f>
        <v>#DIV/0!</v>
      </c>
      <c r="R40" s="154" t="e">
        <f>((O36/R36)+H15^2)^0.5</f>
        <v>#DIV/0!</v>
      </c>
      <c r="S40" s="154"/>
      <c r="T40" s="154" t="s">
        <v>69</v>
      </c>
      <c r="U40" s="159"/>
      <c r="V40" s="122"/>
    </row>
    <row r="41" spans="3:22" ht="17.25" customHeight="1">
      <c r="C41" s="178" t="s">
        <v>76</v>
      </c>
      <c r="D41" s="179"/>
      <c r="E41" s="85" t="str">
        <f>IF(K40&gt;0,N40,"-")</f>
        <v>-</v>
      </c>
      <c r="F41" s="95" t="s">
        <v>73</v>
      </c>
      <c r="G41" s="4"/>
      <c r="J41" s="86"/>
      <c r="K41" s="157" t="e">
        <f>IF(I36="SI",R40,IF(I37="SI",P40,IF(I38="SI",Q40,"INDICA SI")))</f>
        <v>#DIV/0!</v>
      </c>
      <c r="L41" s="154"/>
      <c r="M41" s="154"/>
      <c r="N41" s="154"/>
      <c r="O41" s="154"/>
      <c r="P41" s="154" t="e">
        <f>((O36+18.86*P36)/R36)^0.5</f>
        <v>#DIV/0!</v>
      </c>
      <c r="Q41" s="154" t="e">
        <f>((O36+18.86*Q36)/R36)^0.5</f>
        <v>#DIV/0!</v>
      </c>
      <c r="R41" s="154" t="e">
        <f>(O36/R36)^0.5</f>
        <v>#DIV/0!</v>
      </c>
      <c r="S41" s="154"/>
      <c r="T41" s="154"/>
      <c r="U41" s="159"/>
      <c r="V41" s="122"/>
    </row>
    <row r="42" spans="3:22" ht="17.25" customHeight="1">
      <c r="C42" s="175" t="s">
        <v>25</v>
      </c>
      <c r="D42" s="176"/>
      <c r="E42" s="123" t="str">
        <f>IF(K40&gt;0,K41,"-")</f>
        <v>-</v>
      </c>
      <c r="F42" s="95" t="s">
        <v>26</v>
      </c>
      <c r="G42" s="5"/>
      <c r="J42" s="86"/>
      <c r="K42" s="157" t="e">
        <f>IF(I36="SI",R41,IF(I37="SI",P41,IF(I38="SI",Q41,"INDICA SI")))</f>
        <v>#DIV/0!</v>
      </c>
      <c r="L42" s="154"/>
      <c r="M42" s="154">
        <f>IF(I36="SI",1)</f>
        <v>1</v>
      </c>
      <c r="N42" s="154"/>
      <c r="O42" s="154"/>
      <c r="P42" s="154" t="s">
        <v>63</v>
      </c>
      <c r="Q42" s="154" t="s">
        <v>64</v>
      </c>
      <c r="R42" s="154" t="s">
        <v>60</v>
      </c>
      <c r="S42" s="154"/>
      <c r="T42" s="154"/>
      <c r="U42" s="159"/>
      <c r="V42" s="122"/>
    </row>
    <row r="43" spans="3:22" ht="17.25" customHeight="1">
      <c r="C43" s="175" t="s">
        <v>115</v>
      </c>
      <c r="D43" s="176"/>
      <c r="E43" s="123" t="str">
        <f>IF(K40&gt;0,K42,"-")</f>
        <v>-</v>
      </c>
      <c r="F43" s="95" t="s">
        <v>26</v>
      </c>
      <c r="G43" s="11"/>
      <c r="J43" s="86"/>
      <c r="K43" s="154"/>
      <c r="L43" s="154"/>
      <c r="M43" s="154" t="b">
        <f>IF(I37="SI",1)</f>
        <v>0</v>
      </c>
      <c r="N43" s="154"/>
      <c r="O43" s="154"/>
      <c r="P43" s="154"/>
      <c r="Q43" s="154"/>
      <c r="R43" s="154"/>
      <c r="S43" s="154"/>
      <c r="T43" s="154"/>
      <c r="U43" s="159"/>
      <c r="V43" s="122"/>
    </row>
    <row r="44" spans="3:22" ht="18">
      <c r="C44" s="120" t="str">
        <f>IF(I38="SI",IF(P46&lt;1,"INSERISCI I DATI IN COLONNA E !!!"," ")," ")</f>
        <v> </v>
      </c>
      <c r="F44" s="11"/>
      <c r="G44" s="11"/>
      <c r="J44" s="86"/>
      <c r="K44" s="154"/>
      <c r="L44" s="154"/>
      <c r="M44" s="154" t="b">
        <f>IF(I38="SI",1)</f>
        <v>0</v>
      </c>
      <c r="N44" s="154"/>
      <c r="O44" s="154"/>
      <c r="P44" s="154"/>
      <c r="Q44" s="154"/>
      <c r="R44" s="154"/>
      <c r="S44" s="154"/>
      <c r="T44" s="154"/>
      <c r="U44" s="159"/>
      <c r="V44" s="122"/>
    </row>
    <row r="45" spans="6:22" ht="12.75">
      <c r="F45" s="9"/>
      <c r="G45" s="9"/>
      <c r="K45" s="151"/>
      <c r="L45" s="151"/>
      <c r="M45" s="151">
        <f>SUM(M42:M44)</f>
        <v>1</v>
      </c>
      <c r="N45" s="151"/>
      <c r="O45" s="151"/>
      <c r="P45" s="151"/>
      <c r="Q45" s="151"/>
      <c r="R45" s="151"/>
      <c r="S45" s="151"/>
      <c r="T45" s="151"/>
      <c r="U45" s="158"/>
      <c r="V45" s="122"/>
    </row>
    <row r="46" spans="11:22" ht="12.75">
      <c r="K46" s="151"/>
      <c r="L46" s="151"/>
      <c r="M46" s="151"/>
      <c r="N46" s="151"/>
      <c r="O46" s="151"/>
      <c r="P46" s="151">
        <f>COUNTA(F15:F34)</f>
        <v>0</v>
      </c>
      <c r="Q46" s="151"/>
      <c r="R46" s="151"/>
      <c r="S46" s="151"/>
      <c r="T46" s="151"/>
      <c r="U46" s="158"/>
      <c r="V46" s="122"/>
    </row>
    <row r="47" spans="11:22" ht="12.75"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8"/>
      <c r="V47" s="122"/>
    </row>
    <row r="48" spans="11:22" ht="12.75"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8"/>
      <c r="V48" s="122"/>
    </row>
    <row r="49" spans="11:22" ht="12.75"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8"/>
      <c r="V49" s="122"/>
    </row>
    <row r="50" spans="11:22" ht="12.75"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8"/>
      <c r="V50" s="122"/>
    </row>
    <row r="51" spans="11:22" ht="12.75"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8"/>
      <c r="V51" s="122"/>
    </row>
    <row r="52" spans="11:22" ht="12.75"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8"/>
      <c r="V52" s="122"/>
    </row>
    <row r="53" spans="11:22" ht="12.75"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8"/>
      <c r="V53" s="122"/>
    </row>
    <row r="54" spans="11:22" ht="12.75"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8"/>
      <c r="V54" s="122"/>
    </row>
    <row r="55" spans="11:22" ht="12.75"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8"/>
      <c r="V55" s="122"/>
    </row>
    <row r="56" spans="11:22" ht="12.75"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8"/>
      <c r="V56" s="122"/>
    </row>
    <row r="57" spans="11:22" ht="12.75">
      <c r="K57" s="158"/>
      <c r="L57" s="158"/>
      <c r="M57" s="158"/>
      <c r="N57" s="158"/>
      <c r="O57" s="158"/>
      <c r="P57" s="158"/>
      <c r="Q57" s="158"/>
      <c r="R57" s="158"/>
      <c r="S57" s="158"/>
      <c r="T57" s="151"/>
      <c r="U57" s="158"/>
      <c r="V57" s="122"/>
    </row>
    <row r="58" spans="11:22" ht="12.75">
      <c r="K58" s="158"/>
      <c r="L58" s="158"/>
      <c r="M58" s="158"/>
      <c r="N58" s="158"/>
      <c r="O58" s="158"/>
      <c r="P58" s="158"/>
      <c r="Q58" s="158"/>
      <c r="R58" s="158"/>
      <c r="S58" s="158"/>
      <c r="T58" s="151"/>
      <c r="U58" s="158"/>
      <c r="V58" s="122"/>
    </row>
    <row r="59" spans="11:22" ht="12.75">
      <c r="K59" s="158"/>
      <c r="L59" s="158"/>
      <c r="M59" s="158"/>
      <c r="N59" s="158"/>
      <c r="O59" s="158"/>
      <c r="P59" s="158"/>
      <c r="Q59" s="158"/>
      <c r="R59" s="158"/>
      <c r="S59" s="158"/>
      <c r="T59" s="151"/>
      <c r="U59" s="158"/>
      <c r="V59" s="122"/>
    </row>
    <row r="60" spans="11:22" ht="12.75">
      <c r="K60" s="158"/>
      <c r="L60" s="158"/>
      <c r="M60" s="158"/>
      <c r="N60" s="158"/>
      <c r="O60" s="158"/>
      <c r="P60" s="158"/>
      <c r="Q60" s="158"/>
      <c r="R60" s="158"/>
      <c r="S60" s="158"/>
      <c r="T60" s="151"/>
      <c r="U60" s="158"/>
      <c r="V60" s="122"/>
    </row>
    <row r="61" spans="11:22" ht="12.75">
      <c r="K61" s="158"/>
      <c r="L61" s="158"/>
      <c r="M61" s="158"/>
      <c r="N61" s="158"/>
      <c r="O61" s="158"/>
      <c r="P61" s="158"/>
      <c r="Q61" s="158"/>
      <c r="R61" s="158"/>
      <c r="S61" s="158"/>
      <c r="T61" s="151"/>
      <c r="U61" s="158"/>
      <c r="V61" s="122"/>
    </row>
    <row r="62" spans="11:22" ht="12.75">
      <c r="K62" s="158"/>
      <c r="L62" s="158"/>
      <c r="M62" s="158"/>
      <c r="N62" s="158"/>
      <c r="O62" s="158"/>
      <c r="P62" s="158"/>
      <c r="Q62" s="158"/>
      <c r="R62" s="158"/>
      <c r="S62" s="158"/>
      <c r="T62" s="151"/>
      <c r="U62" s="158"/>
      <c r="V62" s="122"/>
    </row>
    <row r="63" spans="11:22" ht="12.75"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22"/>
    </row>
    <row r="64" spans="11:22" ht="12.75"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22"/>
    </row>
    <row r="65" spans="11:22" ht="12.75"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22"/>
    </row>
    <row r="66" spans="11:22" ht="12.75"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22"/>
    </row>
    <row r="67" spans="11:22" ht="12.75"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22"/>
    </row>
    <row r="68" spans="11:22" ht="12.75"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22"/>
    </row>
    <row r="69" spans="11:22" ht="12.75"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22"/>
    </row>
    <row r="70" spans="11:22" ht="12.75"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22"/>
    </row>
    <row r="71" spans="11:22" ht="12.75"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22"/>
    </row>
    <row r="72" spans="11:22" ht="12.75"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22"/>
    </row>
    <row r="73" spans="11:22" ht="12.75"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22"/>
    </row>
    <row r="74" spans="11:22" ht="12.75"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22"/>
    </row>
    <row r="75" spans="11:22" ht="12.75"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22"/>
    </row>
    <row r="76" spans="11:21" ht="12.75"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1:21" ht="12.75"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1:21" ht="12.75"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1:21" ht="12.75"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1:21" ht="12.75"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1:21" ht="12.75"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1:21" ht="12.75"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1:21" ht="12.75"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1:21" ht="12.75"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1:21" ht="12.75"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1:21" ht="12.75"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1:21" ht="12.75"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1:21" ht="12.75"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1:21" ht="12.75"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1:21" ht="12.75"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1:21" ht="12.75"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1:21" ht="12.75"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1:21" ht="12.75"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1:21" ht="12.75"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1:21" ht="12.75"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1:21" ht="12.75"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1:21" ht="12.75"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1:21" ht="12.75"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1:21" ht="12.75"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1:21" ht="12.75"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1:21" ht="12.75"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1:21" ht="12.75"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1:21" ht="12.75"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1:21" ht="12.75"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1:21" ht="12.75"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1:21" ht="12.75"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1:21" ht="12.75"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1:21" ht="12.75"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1:21" ht="12.75"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1:21" ht="12.75"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1:21" ht="12.75"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1:21" ht="12.75"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1:21" ht="12.75"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1:21" ht="12.75"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1:21" ht="12.75"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1:21" ht="12.75"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1:21" ht="12.75"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1:21" ht="12.75"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1:21" ht="12.75"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1:21" ht="12.75"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1:21" ht="12.75"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1:21" ht="12.75"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1:21" ht="12.75"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1:21" ht="12.75"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1:21" ht="12.75"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1:21" ht="12.75"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1:21" ht="12.75"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1:21" ht="12.75"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1:21" ht="12.75"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1:21" ht="12.75"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1:21" ht="12.75"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1:21" ht="12.75"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1:21" ht="12.75"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1:21" ht="12.75"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1:21" ht="12.75"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1:21" ht="12.75"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1:21" ht="12.75"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1:21" ht="12.75"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1:21" ht="12.75"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1:21" ht="12.75"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1:21" ht="12.75"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1:21" ht="12.75"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</sheetData>
  <sheetProtection password="CC45" sheet="1" objects="1" scenarios="1"/>
  <mergeCells count="10">
    <mergeCell ref="G37:H37"/>
    <mergeCell ref="C43:D43"/>
    <mergeCell ref="D3:G3"/>
    <mergeCell ref="D2:G2"/>
    <mergeCell ref="A5:J5"/>
    <mergeCell ref="A7:B7"/>
    <mergeCell ref="C41:D41"/>
    <mergeCell ref="C42:D42"/>
    <mergeCell ref="D10:F10"/>
    <mergeCell ref="C40:D40"/>
  </mergeCells>
  <printOptions/>
  <pageMargins left="0.75" right="0.39" top="0.984251968503937" bottom="0.984251968503937" header="0.5118110236220472" footer="0.5118110236220472"/>
  <pageSetup horizontalDpi="300" verticalDpi="300" orientation="portrait" paperSize="9" r:id="rId3"/>
  <headerFooter alignWithMargins="0">
    <oddFooter>&amp;LI.S.P.E.S.L. Linee Guida per la valutazione del rischio rumore negli ambienti di lavoro&amp;RSezione 2</oddFooter>
  </headerFooter>
  <legacyDrawing r:id="rId2"/>
  <oleObjects>
    <oleObject progId="Word.Document.8" shapeId="92735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S9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2" max="2" width="7.57421875" style="0" customWidth="1"/>
    <col min="3" max="3" width="11.57421875" style="0" customWidth="1"/>
    <col min="4" max="4" width="9.8515625" style="0" customWidth="1"/>
    <col min="5" max="6" width="11.00390625" style="0" customWidth="1"/>
    <col min="7" max="7" width="11.8515625" style="0" customWidth="1"/>
    <col min="8" max="8" width="11.140625" style="0" customWidth="1"/>
    <col min="9" max="9" width="7.7109375" style="0" customWidth="1"/>
    <col min="10" max="10" width="9.8515625" style="94" customWidth="1"/>
    <col min="11" max="11" width="10.28125" style="94" customWidth="1"/>
    <col min="12" max="12" width="12.140625" style="94" customWidth="1"/>
    <col min="13" max="13" width="9.140625" style="94" customWidth="1"/>
    <col min="14" max="14" width="16.57421875" style="94" customWidth="1"/>
    <col min="15" max="16" width="9.140625" style="94" customWidth="1"/>
  </cols>
  <sheetData>
    <row r="1" spans="3:19" ht="12.75">
      <c r="C1" s="8"/>
      <c r="Q1" s="94"/>
      <c r="R1" s="90"/>
      <c r="S1" s="90"/>
    </row>
    <row r="2" spans="3:19" ht="12.75">
      <c r="C2" s="169" t="s">
        <v>17</v>
      </c>
      <c r="D2" s="169"/>
      <c r="E2" s="169"/>
      <c r="F2" s="169"/>
      <c r="G2" s="169"/>
      <c r="Q2" s="94"/>
      <c r="R2" s="90"/>
      <c r="S2" s="90"/>
    </row>
    <row r="3" spans="3:19" ht="12.75">
      <c r="C3" s="169" t="s">
        <v>15</v>
      </c>
      <c r="D3" s="169"/>
      <c r="E3" s="169"/>
      <c r="F3" s="169"/>
      <c r="G3" s="169"/>
      <c r="Q3" s="94"/>
      <c r="R3" s="90"/>
      <c r="S3" s="90"/>
    </row>
    <row r="4" spans="17:19" ht="12.75">
      <c r="Q4" s="94"/>
      <c r="R4" s="90"/>
      <c r="S4" s="90"/>
    </row>
    <row r="5" spans="1:19" ht="15.75">
      <c r="A5" s="168" t="s">
        <v>18</v>
      </c>
      <c r="B5" s="168"/>
      <c r="C5" s="168"/>
      <c r="D5" s="168"/>
      <c r="E5" s="168"/>
      <c r="F5" s="168"/>
      <c r="G5" s="168"/>
      <c r="H5" s="168"/>
      <c r="I5" s="168"/>
      <c r="Q5" s="94"/>
      <c r="R5" s="90"/>
      <c r="S5" s="90"/>
    </row>
    <row r="6" spans="17:19" ht="12.75">
      <c r="Q6" s="94"/>
      <c r="R6" s="90"/>
      <c r="S6" s="90"/>
    </row>
    <row r="7" spans="1:19" ht="15.75">
      <c r="A7" s="168" t="s">
        <v>68</v>
      </c>
      <c r="B7" s="168"/>
      <c r="C7" s="24"/>
      <c r="D7" s="21"/>
      <c r="E7" s="21"/>
      <c r="F7" s="21"/>
      <c r="G7" s="21"/>
      <c r="H7" s="21"/>
      <c r="Q7" s="94"/>
      <c r="R7" s="90"/>
      <c r="S7" s="90"/>
    </row>
    <row r="8" spans="1:19" ht="21">
      <c r="A8" s="40" t="s">
        <v>113</v>
      </c>
      <c r="C8" s="23"/>
      <c r="D8" s="21"/>
      <c r="E8" s="21"/>
      <c r="F8" s="21"/>
      <c r="G8" s="21"/>
      <c r="H8" s="21"/>
      <c r="Q8" s="94"/>
      <c r="R8" s="90"/>
      <c r="S8" s="90"/>
    </row>
    <row r="9" spans="1:19" ht="15.75">
      <c r="A9" s="40" t="s">
        <v>78</v>
      </c>
      <c r="M9" s="160"/>
      <c r="Q9" s="94"/>
      <c r="R9" s="90"/>
      <c r="S9" s="90"/>
    </row>
    <row r="10" spans="1:19" ht="15.75">
      <c r="A10" s="40"/>
      <c r="M10" s="160"/>
      <c r="Q10" s="94"/>
      <c r="R10" s="90"/>
      <c r="S10" s="90"/>
    </row>
    <row r="11" spans="1:19" ht="15.75">
      <c r="A11" s="40"/>
      <c r="M11" s="160"/>
      <c r="Q11" s="94"/>
      <c r="R11" s="90"/>
      <c r="S11" s="90"/>
    </row>
    <row r="12" spans="1:19" ht="15.75">
      <c r="A12" s="40"/>
      <c r="M12" s="160"/>
      <c r="Q12" s="94"/>
      <c r="R12" s="90"/>
      <c r="S12" s="90"/>
    </row>
    <row r="13" spans="4:19" ht="15.75">
      <c r="D13" s="181"/>
      <c r="E13" s="181"/>
      <c r="Q13" s="94"/>
      <c r="R13" s="90"/>
      <c r="S13" s="90"/>
    </row>
    <row r="14" spans="4:19" ht="15.75">
      <c r="D14" s="45" t="s">
        <v>2</v>
      </c>
      <c r="E14" s="46" t="s">
        <v>3</v>
      </c>
      <c r="F14" s="121"/>
      <c r="G14" s="134" t="s">
        <v>28</v>
      </c>
      <c r="J14" s="141"/>
      <c r="K14" s="141"/>
      <c r="L14" s="141"/>
      <c r="M14" s="141"/>
      <c r="N14" s="141"/>
      <c r="O14" s="141"/>
      <c r="Q14" s="94"/>
      <c r="R14" s="90"/>
      <c r="S14" s="90"/>
    </row>
    <row r="15" spans="4:19" ht="23.25">
      <c r="D15" s="45" t="s">
        <v>50</v>
      </c>
      <c r="E15" s="132" t="s">
        <v>116</v>
      </c>
      <c r="F15" s="72"/>
      <c r="G15" s="67" t="s">
        <v>111</v>
      </c>
      <c r="J15" s="145"/>
      <c r="K15" s="146"/>
      <c r="L15" s="141" t="s">
        <v>51</v>
      </c>
      <c r="M15" s="141"/>
      <c r="N15" s="141" t="s">
        <v>54</v>
      </c>
      <c r="O15" s="141"/>
      <c r="Q15" s="94"/>
      <c r="R15" s="90"/>
      <c r="S15" s="90"/>
    </row>
    <row r="16" spans="3:19" ht="15.75">
      <c r="C16" s="21"/>
      <c r="D16" s="130" t="s">
        <v>73</v>
      </c>
      <c r="E16" s="133" t="s">
        <v>26</v>
      </c>
      <c r="F16" s="131"/>
      <c r="G16" s="128" t="s">
        <v>26</v>
      </c>
      <c r="J16" s="141"/>
      <c r="K16" s="141"/>
      <c r="L16" s="141"/>
      <c r="M16" s="141"/>
      <c r="N16" s="141"/>
      <c r="O16" s="141"/>
      <c r="Q16" s="94"/>
      <c r="R16" s="90"/>
      <c r="S16" s="90"/>
    </row>
    <row r="17" spans="3:19" ht="15.75" thickBot="1">
      <c r="C17" s="33" t="s">
        <v>6</v>
      </c>
      <c r="D17" s="87"/>
      <c r="E17" s="87"/>
      <c r="F17" s="55"/>
      <c r="G17" s="148" t="s">
        <v>30</v>
      </c>
      <c r="J17" s="141"/>
      <c r="K17" s="141"/>
      <c r="L17" s="141">
        <f>10^(0.1*D17)</f>
        <v>1</v>
      </c>
      <c r="M17" s="141"/>
      <c r="N17" s="141">
        <f aca="true" t="shared" si="0" ref="N17:N23">10^(0.2*D17)*E17^2</f>
        <v>0</v>
      </c>
      <c r="O17" s="141"/>
      <c r="Q17" s="94"/>
      <c r="R17" s="90"/>
      <c r="S17" s="90"/>
    </row>
    <row r="18" spans="3:19" ht="15.75" thickBot="1">
      <c r="C18" s="33" t="s">
        <v>7</v>
      </c>
      <c r="D18" s="78"/>
      <c r="E18" s="78"/>
      <c r="F18" s="55"/>
      <c r="G18" s="149"/>
      <c r="J18" s="141"/>
      <c r="K18" s="141"/>
      <c r="L18" s="141">
        <f aca="true" t="shared" si="1" ref="L18:L23">10^(0.1*D18)</f>
        <v>1</v>
      </c>
      <c r="M18" s="141"/>
      <c r="N18" s="141">
        <f t="shared" si="0"/>
        <v>0</v>
      </c>
      <c r="O18" s="141"/>
      <c r="Q18" s="94"/>
      <c r="R18" s="90"/>
      <c r="S18" s="90"/>
    </row>
    <row r="19" spans="3:19" ht="15">
      <c r="C19" s="33" t="s">
        <v>8</v>
      </c>
      <c r="D19" s="78"/>
      <c r="E19" s="78"/>
      <c r="F19" s="55"/>
      <c r="J19" s="141"/>
      <c r="K19" s="141"/>
      <c r="L19" s="141">
        <f t="shared" si="1"/>
        <v>1</v>
      </c>
      <c r="M19" s="141"/>
      <c r="N19" s="141">
        <f t="shared" si="0"/>
        <v>0</v>
      </c>
      <c r="O19" s="141"/>
      <c r="Q19" s="94"/>
      <c r="R19" s="90"/>
      <c r="S19" s="90"/>
    </row>
    <row r="20" spans="3:19" ht="15">
      <c r="C20" s="33" t="s">
        <v>9</v>
      </c>
      <c r="D20" s="78"/>
      <c r="E20" s="78"/>
      <c r="F20" s="55"/>
      <c r="J20" s="141"/>
      <c r="K20" s="141"/>
      <c r="L20" s="141">
        <f t="shared" si="1"/>
        <v>1</v>
      </c>
      <c r="M20" s="141"/>
      <c r="N20" s="141">
        <f t="shared" si="0"/>
        <v>0</v>
      </c>
      <c r="O20" s="141"/>
      <c r="Q20" s="94"/>
      <c r="R20" s="90"/>
      <c r="S20" s="90"/>
    </row>
    <row r="21" spans="3:19" ht="15">
      <c r="C21" s="33" t="s">
        <v>10</v>
      </c>
      <c r="D21" s="78"/>
      <c r="E21" s="78"/>
      <c r="F21" s="55"/>
      <c r="J21" s="141"/>
      <c r="K21" s="141"/>
      <c r="L21" s="141">
        <f t="shared" si="1"/>
        <v>1</v>
      </c>
      <c r="M21" s="141"/>
      <c r="N21" s="141">
        <f t="shared" si="0"/>
        <v>0</v>
      </c>
      <c r="O21" s="141"/>
      <c r="Q21" s="94"/>
      <c r="R21" s="90"/>
      <c r="S21" s="90"/>
    </row>
    <row r="22" spans="3:19" ht="15">
      <c r="C22" s="33" t="s">
        <v>11</v>
      </c>
      <c r="D22" s="78"/>
      <c r="E22" s="78"/>
      <c r="F22" s="55"/>
      <c r="J22" s="141"/>
      <c r="K22" s="141"/>
      <c r="L22" s="141">
        <f t="shared" si="1"/>
        <v>1</v>
      </c>
      <c r="M22" s="141"/>
      <c r="N22" s="141">
        <f t="shared" si="0"/>
        <v>0</v>
      </c>
      <c r="O22" s="141"/>
      <c r="Q22" s="94"/>
      <c r="R22" s="90"/>
      <c r="S22" s="90"/>
    </row>
    <row r="23" spans="3:19" ht="15">
      <c r="C23" s="33" t="s">
        <v>27</v>
      </c>
      <c r="D23" s="78"/>
      <c r="E23" s="78"/>
      <c r="F23" s="55"/>
      <c r="J23" s="141"/>
      <c r="K23" s="141"/>
      <c r="L23" s="141">
        <f t="shared" si="1"/>
        <v>1</v>
      </c>
      <c r="M23" s="141"/>
      <c r="N23" s="141">
        <f t="shared" si="0"/>
        <v>0</v>
      </c>
      <c r="O23" s="141"/>
      <c r="Q23" s="94"/>
      <c r="R23" s="90"/>
      <c r="S23" s="90"/>
    </row>
    <row r="24" spans="10:19" ht="12.75">
      <c r="J24" s="141"/>
      <c r="K24" s="141"/>
      <c r="L24" s="141"/>
      <c r="M24" s="141"/>
      <c r="N24" s="141"/>
      <c r="O24" s="141"/>
      <c r="Q24" s="94"/>
      <c r="R24" s="90"/>
      <c r="S24" s="90"/>
    </row>
    <row r="25" spans="10:19" ht="12.75">
      <c r="J25" s="141" t="s">
        <v>67</v>
      </c>
      <c r="K25" s="141"/>
      <c r="L25" s="141" t="s">
        <v>52</v>
      </c>
      <c r="M25" s="141"/>
      <c r="N25" s="141" t="s">
        <v>53</v>
      </c>
      <c r="O25" s="141"/>
      <c r="Q25" s="94"/>
      <c r="R25" s="90"/>
      <c r="S25" s="90"/>
    </row>
    <row r="26" spans="10:19" ht="12.75">
      <c r="J26" s="141">
        <f>COUNTA(D17:D23,E17:E23)</f>
        <v>0</v>
      </c>
      <c r="K26" s="141"/>
      <c r="L26" s="141">
        <f>10*LOG(SUM(L17:L23)/5)</f>
        <v>1.46128035678238</v>
      </c>
      <c r="M26" s="141"/>
      <c r="N26" s="141">
        <f>((SUM(N17:N23)/(SUM(L17:L23))^2)+G18^2)^0.5</f>
        <v>0</v>
      </c>
      <c r="O26" s="141"/>
      <c r="Q26" s="94"/>
      <c r="R26" s="90"/>
      <c r="S26" s="90"/>
    </row>
    <row r="27" spans="10:19" ht="12.75">
      <c r="J27" s="141"/>
      <c r="K27" s="141"/>
      <c r="L27" s="141"/>
      <c r="M27" s="141"/>
      <c r="N27" s="141"/>
      <c r="O27" s="141"/>
      <c r="Q27" s="94"/>
      <c r="R27" s="90"/>
      <c r="S27" s="90"/>
    </row>
    <row r="28" spans="3:19" ht="23.25" customHeight="1">
      <c r="C28" s="73" t="s">
        <v>40</v>
      </c>
      <c r="D28" s="88" t="str">
        <f>IF(J26&gt;2,L26,"-")</f>
        <v>-</v>
      </c>
      <c r="E28" s="92" t="s">
        <v>73</v>
      </c>
      <c r="F28" s="72"/>
      <c r="J28" s="141"/>
      <c r="K28" s="141"/>
      <c r="L28" s="141"/>
      <c r="M28" s="141"/>
      <c r="N28" s="141"/>
      <c r="O28" s="141"/>
      <c r="Q28" s="94"/>
      <c r="R28" s="90"/>
      <c r="S28" s="90"/>
    </row>
    <row r="29" spans="3:19" ht="23.25">
      <c r="C29" s="57" t="s">
        <v>42</v>
      </c>
      <c r="D29" s="89" t="str">
        <f>IF(J26&gt;2,N26,"-")</f>
        <v>-</v>
      </c>
      <c r="E29" s="99" t="s">
        <v>26</v>
      </c>
      <c r="Q29" s="94"/>
      <c r="R29" s="90"/>
      <c r="S29" s="90"/>
    </row>
    <row r="30" spans="10:19" ht="12.75"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spans="2:4" ht="12.75">
      <c r="B89" s="7"/>
      <c r="C89" s="8"/>
      <c r="D89" s="7"/>
    </row>
    <row r="90" spans="2:4" ht="12.75">
      <c r="B90" s="7"/>
      <c r="C90" s="8"/>
      <c r="D90" s="7"/>
    </row>
    <row r="91" ht="12.75">
      <c r="D91" s="7"/>
    </row>
    <row r="92" ht="12.75">
      <c r="D92" s="7"/>
    </row>
  </sheetData>
  <sheetProtection password="CC45" sheet="1" objects="1" scenarios="1"/>
  <mergeCells count="5">
    <mergeCell ref="D13:E13"/>
    <mergeCell ref="C2:G2"/>
    <mergeCell ref="C3:G3"/>
    <mergeCell ref="A7:B7"/>
    <mergeCell ref="A5:I5"/>
  </mergeCells>
  <printOptions/>
  <pageMargins left="0.63" right="0.65" top="1" bottom="1" header="0.5" footer="0.5"/>
  <pageSetup horizontalDpi="300" verticalDpi="300" orientation="portrait" paperSize="9" r:id="rId3"/>
  <headerFooter alignWithMargins="0">
    <oddFooter>&amp;LI.S.P.E.S.L. Linee Guida per la valutazione del rischio rumore negli ambienti di lavoro&amp;RSezione 3</oddFooter>
  </headerFooter>
  <legacyDrawing r:id="rId2"/>
  <oleObjects>
    <oleObject progId="Word.Document.8" shapeId="9471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Pieroni Aldo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Lepdw_Error</dc:title>
  <dc:subject>Calcolo incertezze di misura su LAeq, LEPd e LEPw.</dc:subject>
  <dc:creator>D.I.L. - Lab. Agenti Fisici</dc:creator>
  <cp:keywords/>
  <dc:description>Il file è stato creato a compendio delle Linee Guida sul Rumore elaborate dal Gruppo di Lavoro appositamente istituito dall'ISPESL</dc:description>
  <cp:lastModifiedBy>dil1</cp:lastModifiedBy>
  <cp:lastPrinted>2001-10-19T12:25:17Z</cp:lastPrinted>
  <dcterms:created xsi:type="dcterms:W3CDTF">1999-07-24T10:21:40Z</dcterms:created>
  <dcterms:modified xsi:type="dcterms:W3CDTF">2001-10-19T12:25:33Z</dcterms:modified>
  <cp:category/>
  <cp:version/>
  <cp:contentType/>
  <cp:contentStatus/>
</cp:coreProperties>
</file>